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"/>
    </mc:Choice>
  </mc:AlternateContent>
  <bookViews>
    <workbookView xWindow="0" yWindow="0" windowWidth="15348" windowHeight="6132" firstSheet="5" activeTab="6"/>
  </bookViews>
  <sheets>
    <sheet name="січень 2025" sheetId="2" r:id="rId1"/>
    <sheet name="лютий 2025" sheetId="5" r:id="rId2"/>
    <sheet name="березень 2025" sheetId="6" r:id="rId3"/>
    <sheet name="квітень 2025" sheetId="7" r:id="rId4"/>
    <sheet name="травень 2025" sheetId="8" r:id="rId5"/>
    <sheet name="червень 2025 " sheetId="9" r:id="rId6"/>
    <sheet name="липень 2025" sheetId="10" r:id="rId7"/>
    <sheet name="серпень 2025 " sheetId="11" r:id="rId8"/>
    <sheet name="вересень 2025" sheetId="12" r:id="rId9"/>
    <sheet name="жовтень 2025" sheetId="13" r:id="rId10"/>
    <sheet name="листопад 2025" sheetId="14" r:id="rId11"/>
    <sheet name="грудень 2025" sheetId="15" r:id="rId12"/>
    <sheet name="рік 2025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9" l="1"/>
  <c r="C10" i="9"/>
  <c r="C67" i="8" l="1"/>
  <c r="C61" i="8" l="1"/>
  <c r="C59" i="8"/>
  <c r="C57" i="8"/>
  <c r="C54" i="8"/>
  <c r="C52" i="8"/>
  <c r="C29" i="8"/>
  <c r="G59" i="7" l="1"/>
  <c r="L50" i="7" l="1"/>
  <c r="V30" i="16" l="1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2" i="16"/>
  <c r="V53" i="16"/>
  <c r="V54" i="16"/>
  <c r="V57" i="16"/>
  <c r="V59" i="16"/>
  <c r="V60" i="16"/>
  <c r="V61" i="16"/>
  <c r="V62" i="16"/>
  <c r="V67" i="16"/>
  <c r="U30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2" i="16"/>
  <c r="U53" i="16"/>
  <c r="U54" i="16"/>
  <c r="U57" i="16"/>
  <c r="U59" i="16"/>
  <c r="U60" i="16"/>
  <c r="U61" i="16"/>
  <c r="U62" i="16"/>
  <c r="U67" i="16"/>
  <c r="T30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2" i="16"/>
  <c r="T53" i="16"/>
  <c r="T54" i="16"/>
  <c r="T57" i="16"/>
  <c r="T59" i="16"/>
  <c r="T60" i="16"/>
  <c r="T61" i="16"/>
  <c r="T62" i="16"/>
  <c r="T67" i="16"/>
  <c r="S30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2" i="16"/>
  <c r="S53" i="16"/>
  <c r="S54" i="16"/>
  <c r="S57" i="16"/>
  <c r="S59" i="16"/>
  <c r="S60" i="16"/>
  <c r="S61" i="16"/>
  <c r="S62" i="16"/>
  <c r="S67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2" i="16"/>
  <c r="R53" i="16"/>
  <c r="R54" i="16"/>
  <c r="R57" i="16"/>
  <c r="R59" i="16"/>
  <c r="R60" i="16"/>
  <c r="R61" i="16"/>
  <c r="R62" i="16"/>
  <c r="R67" i="16"/>
  <c r="Q30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2" i="16"/>
  <c r="Q53" i="16"/>
  <c r="Q54" i="16"/>
  <c r="Q57" i="16"/>
  <c r="Q59" i="16"/>
  <c r="Q60" i="16"/>
  <c r="Q61" i="16"/>
  <c r="Q62" i="16"/>
  <c r="Q67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2" i="16"/>
  <c r="P53" i="16"/>
  <c r="P54" i="16"/>
  <c r="P57" i="16"/>
  <c r="P59" i="16"/>
  <c r="P60" i="16"/>
  <c r="P61" i="16"/>
  <c r="P62" i="16"/>
  <c r="P67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2" i="16"/>
  <c r="O53" i="16"/>
  <c r="O54" i="16"/>
  <c r="O57" i="16"/>
  <c r="O59" i="16"/>
  <c r="O60" i="16"/>
  <c r="O61" i="16"/>
  <c r="O62" i="16"/>
  <c r="O67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2" i="16"/>
  <c r="N53" i="16"/>
  <c r="N54" i="16"/>
  <c r="N57" i="16"/>
  <c r="N59" i="16"/>
  <c r="N60" i="16"/>
  <c r="N61" i="16"/>
  <c r="N62" i="16"/>
  <c r="N67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M53" i="16"/>
  <c r="M54" i="16"/>
  <c r="M57" i="16"/>
  <c r="M59" i="16"/>
  <c r="M60" i="16"/>
  <c r="M61" i="16"/>
  <c r="M62" i="16"/>
  <c r="M67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2" i="16"/>
  <c r="L53" i="16"/>
  <c r="L54" i="16"/>
  <c r="L57" i="16"/>
  <c r="L59" i="16"/>
  <c r="L60" i="16"/>
  <c r="L61" i="16"/>
  <c r="L62" i="16"/>
  <c r="L67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4" i="16"/>
  <c r="K57" i="16"/>
  <c r="K59" i="16"/>
  <c r="K60" i="16"/>
  <c r="K61" i="16"/>
  <c r="K62" i="16"/>
  <c r="K67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2" i="16"/>
  <c r="J53" i="16"/>
  <c r="J54" i="16"/>
  <c r="J57" i="16"/>
  <c r="J59" i="16"/>
  <c r="J60" i="16"/>
  <c r="J61" i="16"/>
  <c r="J62" i="16"/>
  <c r="J67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4" i="16"/>
  <c r="I57" i="16"/>
  <c r="I59" i="16"/>
  <c r="I60" i="16"/>
  <c r="I61" i="16"/>
  <c r="I62" i="16"/>
  <c r="I67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2" i="16"/>
  <c r="H53" i="16"/>
  <c r="H54" i="16"/>
  <c r="H57" i="16"/>
  <c r="H59" i="16"/>
  <c r="H60" i="16"/>
  <c r="H61" i="16"/>
  <c r="H62" i="16"/>
  <c r="H67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2" i="16"/>
  <c r="G53" i="16"/>
  <c r="G54" i="16"/>
  <c r="G57" i="16"/>
  <c r="G59" i="16"/>
  <c r="G60" i="16"/>
  <c r="G61" i="16"/>
  <c r="G62" i="16"/>
  <c r="G67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2" i="16"/>
  <c r="F53" i="16"/>
  <c r="F54" i="16"/>
  <c r="F57" i="16"/>
  <c r="F59" i="16"/>
  <c r="F60" i="16"/>
  <c r="F61" i="16"/>
  <c r="F62" i="16"/>
  <c r="F67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2" i="16"/>
  <c r="E53" i="16"/>
  <c r="E54" i="16"/>
  <c r="E57" i="16"/>
  <c r="E59" i="16"/>
  <c r="E60" i="16"/>
  <c r="E61" i="16"/>
  <c r="E62" i="16"/>
  <c r="E67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2" i="16"/>
  <c r="D53" i="16"/>
  <c r="D54" i="16"/>
  <c r="D57" i="16"/>
  <c r="D59" i="16"/>
  <c r="D60" i="16"/>
  <c r="D61" i="16"/>
  <c r="D62" i="16"/>
  <c r="D67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D10" i="16"/>
  <c r="W67" i="15"/>
  <c r="V63" i="15"/>
  <c r="R63" i="15"/>
  <c r="N63" i="15"/>
  <c r="J63" i="15"/>
  <c r="F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W54" i="15"/>
  <c r="W53" i="15"/>
  <c r="W52" i="15"/>
  <c r="W55" i="15" s="1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50" i="15" s="1"/>
  <c r="W34" i="15"/>
  <c r="W33" i="15"/>
  <c r="W32" i="15"/>
  <c r="V30" i="15"/>
  <c r="U30" i="15"/>
  <c r="U63" i="15" s="1"/>
  <c r="T30" i="15"/>
  <c r="T63" i="15" s="1"/>
  <c r="S30" i="15"/>
  <c r="S63" i="15" s="1"/>
  <c r="R30" i="15"/>
  <c r="Q30" i="15"/>
  <c r="Q63" i="15" s="1"/>
  <c r="P30" i="15"/>
  <c r="P63" i="15" s="1"/>
  <c r="O30" i="15"/>
  <c r="O63" i="15" s="1"/>
  <c r="N30" i="15"/>
  <c r="M30" i="15"/>
  <c r="M63" i="15" s="1"/>
  <c r="L30" i="15"/>
  <c r="L63" i="15" s="1"/>
  <c r="K30" i="15"/>
  <c r="K63" i="15" s="1"/>
  <c r="J30" i="15"/>
  <c r="I30" i="15"/>
  <c r="I63" i="15" s="1"/>
  <c r="H30" i="15"/>
  <c r="H63" i="15" s="1"/>
  <c r="G30" i="15"/>
  <c r="G63" i="15" s="1"/>
  <c r="F30" i="15"/>
  <c r="E30" i="15"/>
  <c r="E63" i="15" s="1"/>
  <c r="D30" i="15"/>
  <c r="D63" i="15" s="1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R63" i="14"/>
  <c r="N63" i="14"/>
  <c r="J63" i="14"/>
  <c r="F63" i="14"/>
  <c r="W61" i="14"/>
  <c r="W59" i="14"/>
  <c r="W57" i="14"/>
  <c r="V55" i="14"/>
  <c r="U55" i="14"/>
  <c r="T55" i="14"/>
  <c r="T63" i="14" s="1"/>
  <c r="S55" i="14"/>
  <c r="R55" i="14"/>
  <c r="Q55" i="14"/>
  <c r="P55" i="14"/>
  <c r="P63" i="14" s="1"/>
  <c r="O55" i="14"/>
  <c r="N55" i="14"/>
  <c r="M55" i="14"/>
  <c r="L55" i="14"/>
  <c r="L63" i="14" s="1"/>
  <c r="K55" i="14"/>
  <c r="J55" i="14"/>
  <c r="I55" i="14"/>
  <c r="H55" i="14"/>
  <c r="H63" i="14" s="1"/>
  <c r="G55" i="14"/>
  <c r="F55" i="14"/>
  <c r="E55" i="14"/>
  <c r="D55" i="14"/>
  <c r="D63" i="14" s="1"/>
  <c r="W54" i="14"/>
  <c r="W53" i="14"/>
  <c r="W52" i="14"/>
  <c r="W55" i="14" s="1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Q63" i="14" s="1"/>
  <c r="P30" i="14"/>
  <c r="O30" i="14"/>
  <c r="O63" i="14" s="1"/>
  <c r="N30" i="14"/>
  <c r="M30" i="14"/>
  <c r="M63" i="14" s="1"/>
  <c r="L30" i="14"/>
  <c r="K30" i="14"/>
  <c r="K63" i="14" s="1"/>
  <c r="J30" i="14"/>
  <c r="I30" i="14"/>
  <c r="I63" i="14" s="1"/>
  <c r="H30" i="14"/>
  <c r="G30" i="14"/>
  <c r="G63" i="14" s="1"/>
  <c r="F30" i="14"/>
  <c r="E30" i="14"/>
  <c r="E63" i="14" s="1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67" i="13"/>
  <c r="T63" i="13"/>
  <c r="P63" i="13"/>
  <c r="L63" i="13"/>
  <c r="H63" i="13"/>
  <c r="D63" i="13"/>
  <c r="W61" i="13"/>
  <c r="W59" i="13"/>
  <c r="W57" i="13"/>
  <c r="V55" i="13"/>
  <c r="V63" i="13" s="1"/>
  <c r="U55" i="13"/>
  <c r="T55" i="13"/>
  <c r="S55" i="13"/>
  <c r="R55" i="13"/>
  <c r="R63" i="13" s="1"/>
  <c r="Q55" i="13"/>
  <c r="P55" i="13"/>
  <c r="O55" i="13"/>
  <c r="N55" i="13"/>
  <c r="N63" i="13" s="1"/>
  <c r="M55" i="13"/>
  <c r="L55" i="13"/>
  <c r="K55" i="13"/>
  <c r="J55" i="13"/>
  <c r="J63" i="13" s="1"/>
  <c r="I55" i="13"/>
  <c r="H55" i="13"/>
  <c r="G55" i="13"/>
  <c r="F55" i="13"/>
  <c r="F63" i="13" s="1"/>
  <c r="E55" i="13"/>
  <c r="D55" i="13"/>
  <c r="W54" i="13"/>
  <c r="W53" i="13"/>
  <c r="W52" i="13"/>
  <c r="W55" i="13" s="1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V30" i="13"/>
  <c r="U30" i="13"/>
  <c r="U63" i="13" s="1"/>
  <c r="T30" i="13"/>
  <c r="S30" i="13"/>
  <c r="S63" i="13" s="1"/>
  <c r="R30" i="13"/>
  <c r="Q30" i="13"/>
  <c r="Q63" i="13" s="1"/>
  <c r="P30" i="13"/>
  <c r="O30" i="13"/>
  <c r="O63" i="13" s="1"/>
  <c r="N30" i="13"/>
  <c r="M30" i="13"/>
  <c r="M63" i="13" s="1"/>
  <c r="L30" i="13"/>
  <c r="K30" i="13"/>
  <c r="K63" i="13" s="1"/>
  <c r="J30" i="13"/>
  <c r="I30" i="13"/>
  <c r="I63" i="13" s="1"/>
  <c r="H30" i="13"/>
  <c r="G30" i="13"/>
  <c r="G63" i="13" s="1"/>
  <c r="F30" i="13"/>
  <c r="E30" i="13"/>
  <c r="E63" i="13" s="1"/>
  <c r="D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67" i="12"/>
  <c r="T63" i="12"/>
  <c r="P63" i="12"/>
  <c r="L63" i="12"/>
  <c r="H63" i="12"/>
  <c r="D63" i="12"/>
  <c r="W61" i="12"/>
  <c r="W59" i="12"/>
  <c r="W57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W53" i="12"/>
  <c r="W52" i="12"/>
  <c r="W55" i="12" s="1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50" i="12" s="1"/>
  <c r="V30" i="12"/>
  <c r="V63" i="12" s="1"/>
  <c r="U30" i="12"/>
  <c r="U63" i="12" s="1"/>
  <c r="T30" i="12"/>
  <c r="S30" i="12"/>
  <c r="S63" i="12" s="1"/>
  <c r="R30" i="12"/>
  <c r="R63" i="12" s="1"/>
  <c r="Q30" i="12"/>
  <c r="Q63" i="12" s="1"/>
  <c r="P30" i="12"/>
  <c r="O30" i="12"/>
  <c r="O63" i="12" s="1"/>
  <c r="N30" i="12"/>
  <c r="N63" i="12" s="1"/>
  <c r="M30" i="12"/>
  <c r="M63" i="12" s="1"/>
  <c r="L30" i="12"/>
  <c r="K30" i="12"/>
  <c r="K63" i="12" s="1"/>
  <c r="J30" i="12"/>
  <c r="J63" i="12" s="1"/>
  <c r="I30" i="12"/>
  <c r="I63" i="12" s="1"/>
  <c r="H30" i="12"/>
  <c r="G30" i="12"/>
  <c r="G63" i="12" s="1"/>
  <c r="F30" i="12"/>
  <c r="F63" i="12" s="1"/>
  <c r="E30" i="12"/>
  <c r="E63" i="12" s="1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67" i="11"/>
  <c r="T63" i="11"/>
  <c r="L63" i="11"/>
  <c r="W61" i="11"/>
  <c r="W59" i="11"/>
  <c r="W57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W54" i="11"/>
  <c r="W53" i="11"/>
  <c r="W52" i="11"/>
  <c r="V50" i="11"/>
  <c r="U50" i="11"/>
  <c r="T50" i="11"/>
  <c r="S50" i="11"/>
  <c r="S50" i="16" s="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V30" i="11"/>
  <c r="V63" i="11" s="1"/>
  <c r="U30" i="11"/>
  <c r="U63" i="11" s="1"/>
  <c r="T30" i="11"/>
  <c r="S30" i="11"/>
  <c r="R30" i="11"/>
  <c r="R63" i="11" s="1"/>
  <c r="Q30" i="11"/>
  <c r="Q63" i="11" s="1"/>
  <c r="P30" i="11"/>
  <c r="O30" i="11"/>
  <c r="N30" i="11"/>
  <c r="N63" i="11" s="1"/>
  <c r="M30" i="11"/>
  <c r="M63" i="11" s="1"/>
  <c r="L30" i="11"/>
  <c r="K30" i="11"/>
  <c r="J30" i="11"/>
  <c r="I30" i="11"/>
  <c r="I63" i="11" s="1"/>
  <c r="H30" i="11"/>
  <c r="H63" i="11" s="1"/>
  <c r="G30" i="11"/>
  <c r="G63" i="11" s="1"/>
  <c r="F30" i="11"/>
  <c r="E30" i="11"/>
  <c r="D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14" i="10"/>
  <c r="V10" i="10"/>
  <c r="U10" i="10"/>
  <c r="T10" i="10"/>
  <c r="S55" i="16"/>
  <c r="O55" i="16"/>
  <c r="L10" i="10"/>
  <c r="I10" i="10"/>
  <c r="H10" i="10"/>
  <c r="D10" i="10"/>
  <c r="W9" i="10"/>
  <c r="J10" i="10"/>
  <c r="F10" i="10"/>
  <c r="S10" i="10"/>
  <c r="Q10" i="10"/>
  <c r="O10" i="10"/>
  <c r="N10" i="10"/>
  <c r="K10" i="10"/>
  <c r="G10" i="10"/>
  <c r="E10" i="10"/>
  <c r="C29" i="11"/>
  <c r="W13" i="9"/>
  <c r="Y13" i="9" s="1"/>
  <c r="C14" i="10" s="1"/>
  <c r="V55" i="16"/>
  <c r="U12" i="9"/>
  <c r="R12" i="9"/>
  <c r="Q12" i="9"/>
  <c r="P12" i="9"/>
  <c r="M12" i="9"/>
  <c r="L12" i="9"/>
  <c r="K55" i="16"/>
  <c r="I12" i="9"/>
  <c r="H12" i="9"/>
  <c r="G55" i="16"/>
  <c r="W10" i="9"/>
  <c r="C52" i="11"/>
  <c r="N12" i="9"/>
  <c r="W67" i="8"/>
  <c r="Y67" i="8" s="1"/>
  <c r="V63" i="8"/>
  <c r="R63" i="8"/>
  <c r="W61" i="8"/>
  <c r="Y61" i="8" s="1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J63" i="8" s="1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P63" i="8" s="1"/>
  <c r="O30" i="8"/>
  <c r="N30" i="8"/>
  <c r="M30" i="8"/>
  <c r="L30" i="8"/>
  <c r="L63" i="8" s="1"/>
  <c r="K30" i="8"/>
  <c r="J30" i="8"/>
  <c r="I30" i="8"/>
  <c r="H30" i="8"/>
  <c r="G30" i="8"/>
  <c r="G63" i="8" s="1"/>
  <c r="F30" i="8"/>
  <c r="E30" i="8"/>
  <c r="E63" i="8" s="1"/>
  <c r="D30" i="8"/>
  <c r="D63" i="8" s="1"/>
  <c r="W29" i="8"/>
  <c r="Y29" i="8" s="1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Q63" i="16" l="1"/>
  <c r="U63" i="16"/>
  <c r="T55" i="16"/>
  <c r="V12" i="9"/>
  <c r="V63" i="16" s="1"/>
  <c r="T12" i="9"/>
  <c r="T63" i="16" s="1"/>
  <c r="C61" i="11"/>
  <c r="I55" i="16"/>
  <c r="U55" i="16"/>
  <c r="Y59" i="11"/>
  <c r="C59" i="12" s="1"/>
  <c r="Y59" i="12" s="1"/>
  <c r="C59" i="13" s="1"/>
  <c r="Y59" i="13" s="1"/>
  <c r="C59" i="14" s="1"/>
  <c r="Y59" i="14" s="1"/>
  <c r="C59" i="15" s="1"/>
  <c r="Y59" i="15" s="1"/>
  <c r="H55" i="16"/>
  <c r="S12" i="9"/>
  <c r="C59" i="11"/>
  <c r="Y29" i="11"/>
  <c r="C29" i="12" s="1"/>
  <c r="Y29" i="12" s="1"/>
  <c r="C29" i="13" s="1"/>
  <c r="Y29" i="13" s="1"/>
  <c r="C29" i="14" s="1"/>
  <c r="Y29" i="14" s="1"/>
  <c r="C29" i="15" s="1"/>
  <c r="Y29" i="15" s="1"/>
  <c r="G12" i="9"/>
  <c r="O12" i="9"/>
  <c r="C57" i="11"/>
  <c r="Y57" i="11" s="1"/>
  <c r="C57" i="12" s="1"/>
  <c r="Y57" i="12" s="1"/>
  <c r="C57" i="13" s="1"/>
  <c r="Y57" i="13" s="1"/>
  <c r="C57" i="14" s="1"/>
  <c r="Y57" i="14" s="1"/>
  <c r="C57" i="15" s="1"/>
  <c r="Y57" i="15" s="1"/>
  <c r="Y14" i="10"/>
  <c r="C67" i="11" s="1"/>
  <c r="Y67" i="11" s="1"/>
  <c r="C67" i="12" s="1"/>
  <c r="Y67" i="12" s="1"/>
  <c r="C67" i="13" s="1"/>
  <c r="Y67" i="13" s="1"/>
  <c r="C67" i="14" s="1"/>
  <c r="Y67" i="14" s="1"/>
  <c r="C67" i="15" s="1"/>
  <c r="Y67" i="15" s="1"/>
  <c r="Y61" i="11"/>
  <c r="C61" i="12" s="1"/>
  <c r="Y61" i="12" s="1"/>
  <c r="C61" i="13" s="1"/>
  <c r="Y61" i="13" s="1"/>
  <c r="C61" i="14" s="1"/>
  <c r="Y61" i="14" s="1"/>
  <c r="C61" i="15" s="1"/>
  <c r="Y61" i="15" s="1"/>
  <c r="Q55" i="16"/>
  <c r="D63" i="11"/>
  <c r="E63" i="11"/>
  <c r="F63" i="11"/>
  <c r="J63" i="11"/>
  <c r="I30" i="16"/>
  <c r="K63" i="11"/>
  <c r="O63" i="11"/>
  <c r="P63" i="11"/>
  <c r="W55" i="11"/>
  <c r="S63" i="11"/>
  <c r="S63" i="16" s="1"/>
  <c r="W50" i="11"/>
  <c r="W30" i="11"/>
  <c r="R10" i="10"/>
  <c r="P10" i="10"/>
  <c r="M10" i="10"/>
  <c r="F12" i="9"/>
  <c r="J12" i="9"/>
  <c r="W67" i="16"/>
  <c r="D12" i="9"/>
  <c r="E12" i="9"/>
  <c r="K12" i="9"/>
  <c r="H63" i="8"/>
  <c r="O63" i="8"/>
  <c r="N63" i="8"/>
  <c r="M63" i="8"/>
  <c r="K63" i="8"/>
  <c r="Y57" i="8"/>
  <c r="Y54" i="8"/>
  <c r="W55" i="8"/>
  <c r="I63" i="8"/>
  <c r="F63" i="8"/>
  <c r="Y59" i="8"/>
  <c r="Y52" i="8"/>
  <c r="W30" i="8"/>
  <c r="W21" i="16"/>
  <c r="W61" i="16"/>
  <c r="W57" i="16"/>
  <c r="W54" i="16"/>
  <c r="W53" i="16"/>
  <c r="W49" i="16"/>
  <c r="W39" i="16"/>
  <c r="W25" i="16"/>
  <c r="W40" i="16"/>
  <c r="W32" i="16"/>
  <c r="W46" i="16"/>
  <c r="W48" i="16"/>
  <c r="W47" i="16"/>
  <c r="W59" i="16"/>
  <c r="W45" i="16"/>
  <c r="W41" i="16"/>
  <c r="W37" i="16"/>
  <c r="W33" i="16"/>
  <c r="W43" i="16"/>
  <c r="W35" i="16"/>
  <c r="W13" i="16"/>
  <c r="W29" i="16"/>
  <c r="W17" i="16"/>
  <c r="W52" i="16"/>
  <c r="W44" i="16"/>
  <c r="W36" i="16"/>
  <c r="W42" i="16"/>
  <c r="W38" i="16"/>
  <c r="W34" i="16"/>
  <c r="W23" i="16"/>
  <c r="W15" i="16"/>
  <c r="W24" i="16"/>
  <c r="W27" i="16"/>
  <c r="W28" i="16"/>
  <c r="W20" i="16"/>
  <c r="W12" i="16"/>
  <c r="W11" i="16"/>
  <c r="W19" i="16"/>
  <c r="W22" i="16"/>
  <c r="W16" i="16"/>
  <c r="W14" i="16"/>
  <c r="W26" i="16"/>
  <c r="W18" i="16"/>
  <c r="W10" i="16"/>
  <c r="W30" i="15"/>
  <c r="W63" i="15" s="1"/>
  <c r="W30" i="14"/>
  <c r="W50" i="14"/>
  <c r="W30" i="13"/>
  <c r="W50" i="13"/>
  <c r="W30" i="12"/>
  <c r="W63" i="12" s="1"/>
  <c r="Y52" i="11"/>
  <c r="Y10" i="9"/>
  <c r="W50" i="8"/>
  <c r="H28" i="6"/>
  <c r="H27" i="6"/>
  <c r="H25" i="6"/>
  <c r="H24" i="6"/>
  <c r="H23" i="6"/>
  <c r="H22" i="6"/>
  <c r="H19" i="6"/>
  <c r="H10" i="6"/>
  <c r="H11" i="6"/>
  <c r="H47" i="6"/>
  <c r="H40" i="6"/>
  <c r="H36" i="6"/>
  <c r="C9" i="10" l="1"/>
  <c r="C54" i="11"/>
  <c r="Y54" i="11" s="1"/>
  <c r="C54" i="12" s="1"/>
  <c r="Y54" i="12" s="1"/>
  <c r="C54" i="13" s="1"/>
  <c r="Y54" i="13" s="1"/>
  <c r="C54" i="14" s="1"/>
  <c r="Y54" i="14" s="1"/>
  <c r="C54" i="15" s="1"/>
  <c r="Y54" i="15" s="1"/>
  <c r="C52" i="12"/>
  <c r="W63" i="11"/>
  <c r="W10" i="10"/>
  <c r="W12" i="9"/>
  <c r="W63" i="8"/>
  <c r="W55" i="16"/>
  <c r="W50" i="16"/>
  <c r="W30" i="16"/>
  <c r="W63" i="14"/>
  <c r="W63" i="13"/>
  <c r="W67" i="7"/>
  <c r="U63" i="7"/>
  <c r="T63" i="7"/>
  <c r="Q63" i="7"/>
  <c r="W61" i="7"/>
  <c r="W59" i="7"/>
  <c r="W57" i="7"/>
  <c r="V55" i="7"/>
  <c r="U55" i="7"/>
  <c r="T55" i="7"/>
  <c r="S55" i="7"/>
  <c r="R55" i="7"/>
  <c r="R55" i="16" s="1"/>
  <c r="Q55" i="7"/>
  <c r="P55" i="7"/>
  <c r="P55" i="16" s="1"/>
  <c r="O55" i="7"/>
  <c r="N55" i="7"/>
  <c r="N55" i="16" s="1"/>
  <c r="M55" i="7"/>
  <c r="M55" i="16" s="1"/>
  <c r="L55" i="7"/>
  <c r="L55" i="16" s="1"/>
  <c r="J55" i="7"/>
  <c r="J55" i="16" s="1"/>
  <c r="I55" i="7"/>
  <c r="H55" i="7"/>
  <c r="G55" i="7"/>
  <c r="F55" i="7"/>
  <c r="F55" i="16" s="1"/>
  <c r="E55" i="7"/>
  <c r="E55" i="16" s="1"/>
  <c r="D55" i="7"/>
  <c r="D55" i="16" s="1"/>
  <c r="W54" i="7"/>
  <c r="W53" i="7"/>
  <c r="K55" i="7"/>
  <c r="V50" i="7"/>
  <c r="U50" i="7"/>
  <c r="T50" i="7"/>
  <c r="S50" i="7"/>
  <c r="R50" i="7"/>
  <c r="R50" i="16" s="1"/>
  <c r="Q50" i="7"/>
  <c r="P50" i="7"/>
  <c r="P50" i="16" s="1"/>
  <c r="O50" i="7"/>
  <c r="O50" i="16" s="1"/>
  <c r="N50" i="7"/>
  <c r="N50" i="16" s="1"/>
  <c r="M50" i="7"/>
  <c r="M50" i="16" s="1"/>
  <c r="K50" i="7"/>
  <c r="K50" i="16" s="1"/>
  <c r="J50" i="7"/>
  <c r="J50" i="16" s="1"/>
  <c r="I50" i="7"/>
  <c r="H50" i="7"/>
  <c r="G50" i="7"/>
  <c r="G50" i="16" s="1"/>
  <c r="F50" i="7"/>
  <c r="F50" i="16" s="1"/>
  <c r="E50" i="7"/>
  <c r="E50" i="16" s="1"/>
  <c r="D50" i="7"/>
  <c r="D50" i="16" s="1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V30" i="7"/>
  <c r="V63" i="7" s="1"/>
  <c r="U30" i="7"/>
  <c r="T30" i="7"/>
  <c r="S30" i="7"/>
  <c r="S63" i="7" s="1"/>
  <c r="R30" i="7"/>
  <c r="Q30" i="7"/>
  <c r="P30" i="7"/>
  <c r="P30" i="16" s="1"/>
  <c r="O30" i="7"/>
  <c r="N30" i="7"/>
  <c r="N30" i="16" s="1"/>
  <c r="M30" i="7"/>
  <c r="L30" i="7"/>
  <c r="K30" i="7"/>
  <c r="K30" i="16" s="1"/>
  <c r="J30" i="7"/>
  <c r="I30" i="7"/>
  <c r="H30" i="7"/>
  <c r="H30" i="16" s="1"/>
  <c r="G30" i="7"/>
  <c r="G30" i="16" s="1"/>
  <c r="F30" i="7"/>
  <c r="E30" i="7"/>
  <c r="E30" i="16" s="1"/>
  <c r="D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K52" i="6"/>
  <c r="K55" i="6" s="1"/>
  <c r="C67" i="6"/>
  <c r="W67" i="6"/>
  <c r="Y67" i="6" s="1"/>
  <c r="C67" i="7" s="1"/>
  <c r="Y67" i="7" s="1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Y9" i="10" l="1"/>
  <c r="Y52" i="12"/>
  <c r="F63" i="7"/>
  <c r="F30" i="16"/>
  <c r="J63" i="7"/>
  <c r="J30" i="16"/>
  <c r="R63" i="7"/>
  <c r="R30" i="16"/>
  <c r="I63" i="7"/>
  <c r="I50" i="16"/>
  <c r="H63" i="7"/>
  <c r="H50" i="16"/>
  <c r="D63" i="7"/>
  <c r="D30" i="16"/>
  <c r="L63" i="7"/>
  <c r="L30" i="16"/>
  <c r="O63" i="7"/>
  <c r="O63" i="16" s="1"/>
  <c r="O30" i="16"/>
  <c r="W50" i="7"/>
  <c r="M63" i="7"/>
  <c r="M30" i="16"/>
  <c r="W63" i="16"/>
  <c r="T63" i="6"/>
  <c r="D63" i="6"/>
  <c r="H63" i="6"/>
  <c r="L63" i="6"/>
  <c r="P63" i="6"/>
  <c r="E63" i="7"/>
  <c r="N63" i="7"/>
  <c r="G63" i="7"/>
  <c r="G63" i="16" s="1"/>
  <c r="K63" i="7"/>
  <c r="P63" i="7"/>
  <c r="W30" i="7"/>
  <c r="W52" i="7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C53" i="11" l="1"/>
  <c r="C52" i="13"/>
  <c r="F63" i="16"/>
  <c r="K63" i="16"/>
  <c r="J63" i="16"/>
  <c r="R63" i="16"/>
  <c r="I63" i="16"/>
  <c r="H63" i="16"/>
  <c r="E63" i="16"/>
  <c r="D63" i="16"/>
  <c r="L63" i="16"/>
  <c r="P63" i="16"/>
  <c r="N63" i="16"/>
  <c r="M63" i="16"/>
  <c r="W55" i="7"/>
  <c r="W63" i="7" s="1"/>
  <c r="W63" i="6"/>
  <c r="C55" i="11" l="1"/>
  <c r="Y53" i="11"/>
  <c r="Y52" i="13"/>
  <c r="C67" i="5"/>
  <c r="F8" i="5"/>
  <c r="G8" i="5"/>
  <c r="H8" i="5"/>
  <c r="I8" i="5"/>
  <c r="J8" i="5"/>
  <c r="K8" i="5"/>
  <c r="L8" i="5"/>
  <c r="O8" i="5"/>
  <c r="P8" i="5"/>
  <c r="Q8" i="5"/>
  <c r="R8" i="5"/>
  <c r="S8" i="5"/>
  <c r="T8" i="5"/>
  <c r="U8" i="5"/>
  <c r="V8" i="5"/>
  <c r="W67" i="5"/>
  <c r="Y67" i="5" s="1"/>
  <c r="T63" i="5"/>
  <c r="W61" i="5"/>
  <c r="W59" i="5"/>
  <c r="W57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W54" i="5"/>
  <c r="W53" i="5"/>
  <c r="W52" i="5"/>
  <c r="V50" i="5"/>
  <c r="U50" i="5"/>
  <c r="T50" i="5"/>
  <c r="S50" i="5"/>
  <c r="S63" i="5" s="1"/>
  <c r="R50" i="5"/>
  <c r="Q50" i="5"/>
  <c r="P50" i="5"/>
  <c r="O50" i="5"/>
  <c r="O63" i="5" s="1"/>
  <c r="N50" i="5"/>
  <c r="M50" i="5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U30" i="5"/>
  <c r="U63" i="5" s="1"/>
  <c r="T30" i="5"/>
  <c r="S30" i="5"/>
  <c r="R30" i="5"/>
  <c r="Q30" i="5"/>
  <c r="Q63" i="5" s="1"/>
  <c r="P30" i="5"/>
  <c r="P63" i="5" s="1"/>
  <c r="O30" i="5"/>
  <c r="N30" i="5"/>
  <c r="M30" i="5"/>
  <c r="L30" i="5"/>
  <c r="K30" i="5"/>
  <c r="J30" i="5"/>
  <c r="I30" i="5"/>
  <c r="H30" i="5"/>
  <c r="G30" i="5"/>
  <c r="F30" i="5"/>
  <c r="E30" i="5"/>
  <c r="D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C53" i="12" l="1"/>
  <c r="Y55" i="11"/>
  <c r="C52" i="14"/>
  <c r="W55" i="5"/>
  <c r="M63" i="5"/>
  <c r="D63" i="5"/>
  <c r="H63" i="5"/>
  <c r="L63" i="5"/>
  <c r="E63" i="5"/>
  <c r="I63" i="5"/>
  <c r="I65" i="5" s="1"/>
  <c r="I8" i="6" s="1"/>
  <c r="I65" i="6" s="1"/>
  <c r="I8" i="7" s="1"/>
  <c r="I65" i="7" s="1"/>
  <c r="I8" i="8" s="1"/>
  <c r="I65" i="8" s="1"/>
  <c r="I8" i="9" s="1"/>
  <c r="I8" i="10" s="1"/>
  <c r="I12" i="10" s="1"/>
  <c r="I8" i="11" s="1"/>
  <c r="I65" i="11" s="1"/>
  <c r="I8" i="12" s="1"/>
  <c r="I65" i="12" s="1"/>
  <c r="I8" i="13" s="1"/>
  <c r="I65" i="13" s="1"/>
  <c r="I8" i="14" s="1"/>
  <c r="I65" i="14" s="1"/>
  <c r="I8" i="15" s="1"/>
  <c r="I65" i="15" s="1"/>
  <c r="G63" i="5"/>
  <c r="G65" i="5" s="1"/>
  <c r="G8" i="6" s="1"/>
  <c r="G65" i="6" s="1"/>
  <c r="G8" i="7" s="1"/>
  <c r="G65" i="7" s="1"/>
  <c r="G8" i="8" s="1"/>
  <c r="G65" i="8" s="1"/>
  <c r="G8" i="9" s="1"/>
  <c r="G8" i="10" s="1"/>
  <c r="G12" i="10" s="1"/>
  <c r="G8" i="11" s="1"/>
  <c r="G65" i="11" s="1"/>
  <c r="G8" i="12" s="1"/>
  <c r="G65" i="12" s="1"/>
  <c r="G8" i="13" s="1"/>
  <c r="G65" i="13" s="1"/>
  <c r="G8" i="14" s="1"/>
  <c r="G65" i="14" s="1"/>
  <c r="G8" i="15" s="1"/>
  <c r="G65" i="15" s="1"/>
  <c r="K63" i="5"/>
  <c r="P65" i="5"/>
  <c r="P8" i="6" s="1"/>
  <c r="P65" i="6" s="1"/>
  <c r="P8" i="7" s="1"/>
  <c r="P65" i="7" s="1"/>
  <c r="P8" i="8" s="1"/>
  <c r="P65" i="8" s="1"/>
  <c r="P8" i="9" s="1"/>
  <c r="P8" i="10" s="1"/>
  <c r="P12" i="10" s="1"/>
  <c r="P8" i="11" s="1"/>
  <c r="P65" i="11" s="1"/>
  <c r="P8" i="12" s="1"/>
  <c r="P65" i="12" s="1"/>
  <c r="P8" i="13" s="1"/>
  <c r="P65" i="13" s="1"/>
  <c r="P8" i="14" s="1"/>
  <c r="P65" i="14" s="1"/>
  <c r="P8" i="15" s="1"/>
  <c r="P65" i="15" s="1"/>
  <c r="O65" i="5"/>
  <c r="O8" i="6" s="1"/>
  <c r="O65" i="6" s="1"/>
  <c r="O8" i="7" s="1"/>
  <c r="O65" i="7" s="1"/>
  <c r="O8" i="8" s="1"/>
  <c r="O65" i="8" s="1"/>
  <c r="O8" i="9" s="1"/>
  <c r="O8" i="10" s="1"/>
  <c r="O12" i="10" s="1"/>
  <c r="O8" i="11" s="1"/>
  <c r="O65" i="11" s="1"/>
  <c r="O8" i="12" s="1"/>
  <c r="O65" i="12" s="1"/>
  <c r="O8" i="13" s="1"/>
  <c r="O65" i="13" s="1"/>
  <c r="O8" i="14" s="1"/>
  <c r="O65" i="14" s="1"/>
  <c r="O8" i="15" s="1"/>
  <c r="O65" i="15" s="1"/>
  <c r="S65" i="5"/>
  <c r="S8" i="6" s="1"/>
  <c r="S65" i="6" s="1"/>
  <c r="S8" i="7" s="1"/>
  <c r="S65" i="7" s="1"/>
  <c r="S8" i="8" s="1"/>
  <c r="S65" i="8" s="1"/>
  <c r="S8" i="9" s="1"/>
  <c r="S8" i="10" s="1"/>
  <c r="S12" i="10" s="1"/>
  <c r="S8" i="11" s="1"/>
  <c r="S65" i="11" s="1"/>
  <c r="S8" i="12" s="1"/>
  <c r="S65" i="12" s="1"/>
  <c r="S8" i="13" s="1"/>
  <c r="S65" i="13" s="1"/>
  <c r="S8" i="14" s="1"/>
  <c r="S65" i="14" s="1"/>
  <c r="S8" i="15" s="1"/>
  <c r="S65" i="15" s="1"/>
  <c r="W50" i="5"/>
  <c r="T65" i="5"/>
  <c r="T8" i="6" s="1"/>
  <c r="T65" i="6" s="1"/>
  <c r="T8" i="7" s="1"/>
  <c r="T65" i="7" s="1"/>
  <c r="T8" i="8" s="1"/>
  <c r="T65" i="8" s="1"/>
  <c r="T8" i="9" s="1"/>
  <c r="T8" i="10" s="1"/>
  <c r="T12" i="10" s="1"/>
  <c r="T8" i="11" s="1"/>
  <c r="T65" i="11" s="1"/>
  <c r="T8" i="12" s="1"/>
  <c r="T65" i="12" s="1"/>
  <c r="T8" i="13" s="1"/>
  <c r="T65" i="13" s="1"/>
  <c r="T8" i="14" s="1"/>
  <c r="T65" i="14" s="1"/>
  <c r="T8" i="15" s="1"/>
  <c r="T65" i="15" s="1"/>
  <c r="W30" i="5"/>
  <c r="Q65" i="5"/>
  <c r="Q8" i="6" s="1"/>
  <c r="Q65" i="6" s="1"/>
  <c r="Q8" i="7" s="1"/>
  <c r="Q65" i="7" s="1"/>
  <c r="Q8" i="8" s="1"/>
  <c r="Q65" i="8" s="1"/>
  <c r="Q8" i="9" s="1"/>
  <c r="Q8" i="10" s="1"/>
  <c r="Q12" i="10" s="1"/>
  <c r="Q8" i="11" s="1"/>
  <c r="Q65" i="11" s="1"/>
  <c r="Q8" i="12" s="1"/>
  <c r="Q65" i="12" s="1"/>
  <c r="Q8" i="13" s="1"/>
  <c r="Q65" i="13" s="1"/>
  <c r="Q8" i="14" s="1"/>
  <c r="Q65" i="14" s="1"/>
  <c r="Q8" i="15" s="1"/>
  <c r="Q65" i="15" s="1"/>
  <c r="U65" i="5"/>
  <c r="U8" i="6" s="1"/>
  <c r="U65" i="6" s="1"/>
  <c r="U8" i="7" s="1"/>
  <c r="U65" i="7" s="1"/>
  <c r="U8" i="8" s="1"/>
  <c r="U65" i="8" s="1"/>
  <c r="U8" i="9" s="1"/>
  <c r="U8" i="10" s="1"/>
  <c r="U12" i="10" s="1"/>
  <c r="U8" i="11" s="1"/>
  <c r="U65" i="11" s="1"/>
  <c r="U8" i="12" s="1"/>
  <c r="U65" i="12" s="1"/>
  <c r="U8" i="13" s="1"/>
  <c r="U65" i="13" s="1"/>
  <c r="U8" i="14" s="1"/>
  <c r="U65" i="14" s="1"/>
  <c r="U8" i="15" s="1"/>
  <c r="U65" i="15" s="1"/>
  <c r="F63" i="5"/>
  <c r="J63" i="5"/>
  <c r="N63" i="5"/>
  <c r="R63" i="5"/>
  <c r="V63" i="5"/>
  <c r="Y53" i="12" l="1"/>
  <c r="C55" i="12"/>
  <c r="Y52" i="14"/>
  <c r="L65" i="5"/>
  <c r="L8" i="6" s="1"/>
  <c r="L65" i="6" s="1"/>
  <c r="L8" i="7" s="1"/>
  <c r="L65" i="7" s="1"/>
  <c r="L8" i="8" s="1"/>
  <c r="L65" i="8" s="1"/>
  <c r="L8" i="9" s="1"/>
  <c r="L8" i="10" s="1"/>
  <c r="L12" i="10" s="1"/>
  <c r="L8" i="11" s="1"/>
  <c r="L65" i="11" s="1"/>
  <c r="L8" i="12" s="1"/>
  <c r="L65" i="12" s="1"/>
  <c r="L8" i="13" s="1"/>
  <c r="L65" i="13" s="1"/>
  <c r="L8" i="14" s="1"/>
  <c r="L65" i="14" s="1"/>
  <c r="L8" i="15" s="1"/>
  <c r="L65" i="15" s="1"/>
  <c r="K65" i="5"/>
  <c r="K8" i="6" s="1"/>
  <c r="K65" i="6" s="1"/>
  <c r="K8" i="7" s="1"/>
  <c r="K65" i="7" s="1"/>
  <c r="K8" i="8" s="1"/>
  <c r="K65" i="8" s="1"/>
  <c r="K8" i="9" s="1"/>
  <c r="K8" i="10" s="1"/>
  <c r="K12" i="10" s="1"/>
  <c r="K8" i="11" s="1"/>
  <c r="K65" i="11" s="1"/>
  <c r="K8" i="12" s="1"/>
  <c r="K65" i="12" s="1"/>
  <c r="K8" i="13" s="1"/>
  <c r="K65" i="13" s="1"/>
  <c r="K8" i="14" s="1"/>
  <c r="K65" i="14" s="1"/>
  <c r="K8" i="15" s="1"/>
  <c r="K65" i="15" s="1"/>
  <c r="H65" i="5"/>
  <c r="H8" i="6" s="1"/>
  <c r="H65" i="6" s="1"/>
  <c r="H8" i="7" s="1"/>
  <c r="H65" i="7" s="1"/>
  <c r="H8" i="8" s="1"/>
  <c r="H65" i="8" s="1"/>
  <c r="H8" i="9" s="1"/>
  <c r="H8" i="10" s="1"/>
  <c r="H12" i="10" s="1"/>
  <c r="H8" i="11" s="1"/>
  <c r="H65" i="11" s="1"/>
  <c r="H8" i="12" s="1"/>
  <c r="H65" i="12" s="1"/>
  <c r="H8" i="13" s="1"/>
  <c r="H65" i="13" s="1"/>
  <c r="H8" i="14" s="1"/>
  <c r="H65" i="14" s="1"/>
  <c r="H8" i="15" s="1"/>
  <c r="H65" i="15" s="1"/>
  <c r="R65" i="5"/>
  <c r="R8" i="6" s="1"/>
  <c r="R65" i="6" s="1"/>
  <c r="R8" i="7" s="1"/>
  <c r="R65" i="7" s="1"/>
  <c r="R8" i="8" s="1"/>
  <c r="R65" i="8" s="1"/>
  <c r="R8" i="9" s="1"/>
  <c r="R8" i="10" s="1"/>
  <c r="R12" i="10" s="1"/>
  <c r="R8" i="11" s="1"/>
  <c r="R65" i="11" s="1"/>
  <c r="R8" i="12" s="1"/>
  <c r="R65" i="12" s="1"/>
  <c r="R8" i="13" s="1"/>
  <c r="R65" i="13" s="1"/>
  <c r="R8" i="14" s="1"/>
  <c r="R65" i="14" s="1"/>
  <c r="R8" i="15" s="1"/>
  <c r="R65" i="15" s="1"/>
  <c r="J65" i="5"/>
  <c r="J8" i="6" s="1"/>
  <c r="J65" i="6" s="1"/>
  <c r="J8" i="7" s="1"/>
  <c r="J65" i="7" s="1"/>
  <c r="J8" i="8" s="1"/>
  <c r="V65" i="5"/>
  <c r="V8" i="6" s="1"/>
  <c r="V65" i="6" s="1"/>
  <c r="V8" i="7" s="1"/>
  <c r="V65" i="7" s="1"/>
  <c r="V8" i="8" s="1"/>
  <c r="V65" i="8" s="1"/>
  <c r="V8" i="9" s="1"/>
  <c r="V8" i="10" s="1"/>
  <c r="V12" i="10" s="1"/>
  <c r="V8" i="11" s="1"/>
  <c r="V65" i="11" s="1"/>
  <c r="V8" i="12" s="1"/>
  <c r="V65" i="12" s="1"/>
  <c r="V8" i="13" s="1"/>
  <c r="V65" i="13" s="1"/>
  <c r="V8" i="14" s="1"/>
  <c r="V65" i="14" s="1"/>
  <c r="V8" i="15" s="1"/>
  <c r="V65" i="15" s="1"/>
  <c r="F65" i="5"/>
  <c r="F8" i="6" s="1"/>
  <c r="F65" i="6" s="1"/>
  <c r="F8" i="7" s="1"/>
  <c r="F65" i="7" s="1"/>
  <c r="F8" i="8" s="1"/>
  <c r="F65" i="8" s="1"/>
  <c r="F8" i="9" s="1"/>
  <c r="F8" i="10" s="1"/>
  <c r="F12" i="10" s="1"/>
  <c r="F8" i="11" s="1"/>
  <c r="F65" i="11" s="1"/>
  <c r="F8" i="12" s="1"/>
  <c r="F65" i="12" s="1"/>
  <c r="F8" i="13" s="1"/>
  <c r="F65" i="13" s="1"/>
  <c r="F8" i="14" s="1"/>
  <c r="F65" i="14" s="1"/>
  <c r="F8" i="15" s="1"/>
  <c r="F65" i="15" s="1"/>
  <c r="W63" i="5"/>
  <c r="W67" i="2"/>
  <c r="Y67" i="2" s="1"/>
  <c r="M8" i="5"/>
  <c r="M65" i="5" s="1"/>
  <c r="M8" i="6" s="1"/>
  <c r="M65" i="6" s="1"/>
  <c r="M8" i="7" s="1"/>
  <c r="M65" i="7" s="1"/>
  <c r="M8" i="8" s="1"/>
  <c r="M65" i="8" s="1"/>
  <c r="M8" i="9" s="1"/>
  <c r="M8" i="10" s="1"/>
  <c r="M12" i="10" s="1"/>
  <c r="M8" i="11" s="1"/>
  <c r="M65" i="11" s="1"/>
  <c r="M8" i="12" s="1"/>
  <c r="M65" i="12" s="1"/>
  <c r="M8" i="13" s="1"/>
  <c r="M65" i="13" s="1"/>
  <c r="M8" i="14" s="1"/>
  <c r="M65" i="14" s="1"/>
  <c r="M8" i="15" s="1"/>
  <c r="M65" i="15" s="1"/>
  <c r="N8" i="5"/>
  <c r="C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57" i="2"/>
  <c r="Y57" i="2" s="1"/>
  <c r="C57" i="5" s="1"/>
  <c r="Y57" i="5" s="1"/>
  <c r="C57" i="6" s="1"/>
  <c r="Y57" i="6" s="1"/>
  <c r="C57" i="7" s="1"/>
  <c r="Y57" i="7" s="1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C55" i="2"/>
  <c r="D50" i="2"/>
  <c r="D63" i="2" s="1"/>
  <c r="D65" i="2" s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C50" i="2"/>
  <c r="Y11" i="2"/>
  <c r="Y12" i="2"/>
  <c r="C12" i="5" s="1"/>
  <c r="Y12" i="5" s="1"/>
  <c r="C12" i="6" s="1"/>
  <c r="Y12" i="6" s="1"/>
  <c r="C12" i="7" s="1"/>
  <c r="Y12" i="7" s="1"/>
  <c r="C12" i="8" s="1"/>
  <c r="Y12" i="8" s="1"/>
  <c r="C12" i="11" s="1"/>
  <c r="Y12" i="11" s="1"/>
  <c r="C12" i="12" s="1"/>
  <c r="Y12" i="12" s="1"/>
  <c r="C12" i="13" s="1"/>
  <c r="Y12" i="13" s="1"/>
  <c r="C12" i="14" s="1"/>
  <c r="Y12" i="14" s="1"/>
  <c r="C12" i="15" s="1"/>
  <c r="Y12" i="15" s="1"/>
  <c r="Y15" i="2"/>
  <c r="C15" i="5" s="1"/>
  <c r="Y15" i="5" s="1"/>
  <c r="C15" i="6" s="1"/>
  <c r="Y15" i="6" s="1"/>
  <c r="C15" i="7" s="1"/>
  <c r="Y15" i="7" s="1"/>
  <c r="C15" i="8" s="1"/>
  <c r="Y15" i="8" s="1"/>
  <c r="C15" i="11" s="1"/>
  <c r="Y15" i="11" s="1"/>
  <c r="C15" i="12" s="1"/>
  <c r="Y15" i="12" s="1"/>
  <c r="C15" i="13" s="1"/>
  <c r="Y15" i="13" s="1"/>
  <c r="C15" i="14" s="1"/>
  <c r="Y15" i="14" s="1"/>
  <c r="C15" i="15" s="1"/>
  <c r="Y15" i="15" s="1"/>
  <c r="Y16" i="2"/>
  <c r="C16" i="5" s="1"/>
  <c r="Y16" i="5" s="1"/>
  <c r="C16" i="6" s="1"/>
  <c r="Y16" i="6" s="1"/>
  <c r="C16" i="7" s="1"/>
  <c r="Y16" i="7" s="1"/>
  <c r="C16" i="8" s="1"/>
  <c r="Y16" i="8" s="1"/>
  <c r="C16" i="11" s="1"/>
  <c r="Y16" i="11" s="1"/>
  <c r="C16" i="12" s="1"/>
  <c r="Y16" i="12" s="1"/>
  <c r="C16" i="13" s="1"/>
  <c r="Y16" i="13" s="1"/>
  <c r="C16" i="14" s="1"/>
  <c r="Y16" i="14" s="1"/>
  <c r="C16" i="15" s="1"/>
  <c r="Y16" i="15" s="1"/>
  <c r="Y19" i="2"/>
  <c r="C19" i="5" s="1"/>
  <c r="Y19" i="5" s="1"/>
  <c r="C19" i="6" s="1"/>
  <c r="Y19" i="6" s="1"/>
  <c r="C19" i="7" s="1"/>
  <c r="Y19" i="7" s="1"/>
  <c r="C19" i="8" s="1"/>
  <c r="Y19" i="8" s="1"/>
  <c r="C19" i="11" s="1"/>
  <c r="Y19" i="11" s="1"/>
  <c r="C19" i="12" s="1"/>
  <c r="Y19" i="12" s="1"/>
  <c r="C19" i="13" s="1"/>
  <c r="Y19" i="13" s="1"/>
  <c r="C19" i="14" s="1"/>
  <c r="Y19" i="14" s="1"/>
  <c r="C19" i="15" s="1"/>
  <c r="Y19" i="15" s="1"/>
  <c r="Y20" i="2"/>
  <c r="C20" i="5" s="1"/>
  <c r="Y20" i="5" s="1"/>
  <c r="C20" i="6" s="1"/>
  <c r="Y20" i="6" s="1"/>
  <c r="C20" i="7" s="1"/>
  <c r="Y20" i="7" s="1"/>
  <c r="C20" i="8" s="1"/>
  <c r="Y20" i="8" s="1"/>
  <c r="C20" i="11" s="1"/>
  <c r="Y20" i="11" s="1"/>
  <c r="C20" i="12" s="1"/>
  <c r="Y20" i="12" s="1"/>
  <c r="C20" i="13" s="1"/>
  <c r="Y20" i="13" s="1"/>
  <c r="C20" i="14" s="1"/>
  <c r="Y20" i="14" s="1"/>
  <c r="C20" i="15" s="1"/>
  <c r="Y20" i="15" s="1"/>
  <c r="Y23" i="2"/>
  <c r="C23" i="5" s="1"/>
  <c r="Y23" i="5" s="1"/>
  <c r="C23" i="6" s="1"/>
  <c r="Y23" i="6" s="1"/>
  <c r="C23" i="7" s="1"/>
  <c r="Y23" i="7" s="1"/>
  <c r="C23" i="8" s="1"/>
  <c r="Y23" i="8" s="1"/>
  <c r="C23" i="11" s="1"/>
  <c r="Y23" i="11" s="1"/>
  <c r="C23" i="12" s="1"/>
  <c r="Y23" i="12" s="1"/>
  <c r="C23" i="13" s="1"/>
  <c r="Y23" i="13" s="1"/>
  <c r="C23" i="14" s="1"/>
  <c r="Y23" i="14" s="1"/>
  <c r="C23" i="15" s="1"/>
  <c r="Y23" i="15" s="1"/>
  <c r="Y24" i="2"/>
  <c r="C24" i="5" s="1"/>
  <c r="Y24" i="5" s="1"/>
  <c r="C24" i="6" s="1"/>
  <c r="Y24" i="6" s="1"/>
  <c r="C24" i="7" s="1"/>
  <c r="Y24" i="7" s="1"/>
  <c r="C24" i="8" s="1"/>
  <c r="Y24" i="8" s="1"/>
  <c r="C24" i="11" s="1"/>
  <c r="Y24" i="11" s="1"/>
  <c r="C24" i="12" s="1"/>
  <c r="Y24" i="12" s="1"/>
  <c r="C24" i="13" s="1"/>
  <c r="Y24" i="13" s="1"/>
  <c r="C24" i="14" s="1"/>
  <c r="Y24" i="14" s="1"/>
  <c r="C24" i="15" s="1"/>
  <c r="Y24" i="15" s="1"/>
  <c r="Y27" i="2"/>
  <c r="C27" i="5" s="1"/>
  <c r="Y27" i="5" s="1"/>
  <c r="C27" i="6" s="1"/>
  <c r="Y27" i="6" s="1"/>
  <c r="C27" i="7" s="1"/>
  <c r="Y27" i="7" s="1"/>
  <c r="C27" i="8" s="1"/>
  <c r="Y27" i="8" s="1"/>
  <c r="C27" i="11" s="1"/>
  <c r="Y27" i="11" s="1"/>
  <c r="C27" i="12" s="1"/>
  <c r="Y27" i="12" s="1"/>
  <c r="C27" i="13" s="1"/>
  <c r="Y27" i="13" s="1"/>
  <c r="C27" i="14" s="1"/>
  <c r="Y27" i="14" s="1"/>
  <c r="C27" i="15" s="1"/>
  <c r="Y27" i="15" s="1"/>
  <c r="Y28" i="2"/>
  <c r="C28" i="5" s="1"/>
  <c r="Y28" i="5" s="1"/>
  <c r="C28" i="6" s="1"/>
  <c r="Y28" i="6" s="1"/>
  <c r="C28" i="7" s="1"/>
  <c r="Y28" i="7" s="1"/>
  <c r="C28" i="8" s="1"/>
  <c r="Y28" i="8" s="1"/>
  <c r="C8" i="2"/>
  <c r="W11" i="2"/>
  <c r="W12" i="2"/>
  <c r="W13" i="2"/>
  <c r="Y13" i="2" s="1"/>
  <c r="C13" i="5" s="1"/>
  <c r="Y13" i="5" s="1"/>
  <c r="C13" i="6" s="1"/>
  <c r="Y13" i="6" s="1"/>
  <c r="C13" i="7" s="1"/>
  <c r="Y13" i="7" s="1"/>
  <c r="C13" i="8" s="1"/>
  <c r="Y13" i="8" s="1"/>
  <c r="C13" i="11" s="1"/>
  <c r="Y13" i="11" s="1"/>
  <c r="C13" i="12" s="1"/>
  <c r="Y13" i="12" s="1"/>
  <c r="C13" i="13" s="1"/>
  <c r="Y13" i="13" s="1"/>
  <c r="C13" i="14" s="1"/>
  <c r="Y13" i="14" s="1"/>
  <c r="C13" i="15" s="1"/>
  <c r="Y13" i="15" s="1"/>
  <c r="W14" i="2"/>
  <c r="Y14" i="2" s="1"/>
  <c r="C14" i="5" s="1"/>
  <c r="Y14" i="5" s="1"/>
  <c r="C14" i="6" s="1"/>
  <c r="Y14" i="6" s="1"/>
  <c r="C14" i="7" s="1"/>
  <c r="Y14" i="7" s="1"/>
  <c r="C14" i="8" s="1"/>
  <c r="Y14" i="8" s="1"/>
  <c r="C14" i="11" s="1"/>
  <c r="Y14" i="11" s="1"/>
  <c r="C14" i="12" s="1"/>
  <c r="Y14" i="12" s="1"/>
  <c r="C14" i="13" s="1"/>
  <c r="Y14" i="13" s="1"/>
  <c r="C14" i="14" s="1"/>
  <c r="Y14" i="14" s="1"/>
  <c r="C14" i="15" s="1"/>
  <c r="Y14" i="15" s="1"/>
  <c r="W15" i="2"/>
  <c r="W16" i="2"/>
  <c r="W17" i="2"/>
  <c r="Y17" i="2" s="1"/>
  <c r="C17" i="5" s="1"/>
  <c r="Y17" i="5" s="1"/>
  <c r="C17" i="6" s="1"/>
  <c r="Y17" i="6" s="1"/>
  <c r="C17" i="7" s="1"/>
  <c r="Y17" i="7" s="1"/>
  <c r="C17" i="8" s="1"/>
  <c r="Y17" i="8" s="1"/>
  <c r="C17" i="11" s="1"/>
  <c r="Y17" i="11" s="1"/>
  <c r="C17" i="12" s="1"/>
  <c r="Y17" i="12" s="1"/>
  <c r="C17" i="13" s="1"/>
  <c r="Y17" i="13" s="1"/>
  <c r="C17" i="14" s="1"/>
  <c r="Y17" i="14" s="1"/>
  <c r="C17" i="15" s="1"/>
  <c r="Y17" i="15" s="1"/>
  <c r="W18" i="2"/>
  <c r="Y18" i="2" s="1"/>
  <c r="C18" i="5" s="1"/>
  <c r="Y18" i="5" s="1"/>
  <c r="C18" i="6" s="1"/>
  <c r="Y18" i="6" s="1"/>
  <c r="C18" i="7" s="1"/>
  <c r="Y18" i="7" s="1"/>
  <c r="C18" i="8" s="1"/>
  <c r="Y18" i="8" s="1"/>
  <c r="C18" i="11" s="1"/>
  <c r="Y18" i="11" s="1"/>
  <c r="C18" i="12" s="1"/>
  <c r="Y18" i="12" s="1"/>
  <c r="C18" i="13" s="1"/>
  <c r="Y18" i="13" s="1"/>
  <c r="C18" i="14" s="1"/>
  <c r="Y18" i="14" s="1"/>
  <c r="C18" i="15" s="1"/>
  <c r="Y18" i="15" s="1"/>
  <c r="W19" i="2"/>
  <c r="W20" i="2"/>
  <c r="W21" i="2"/>
  <c r="Y21" i="2" s="1"/>
  <c r="C21" i="5" s="1"/>
  <c r="Y21" i="5" s="1"/>
  <c r="C21" i="6" s="1"/>
  <c r="Y21" i="6" s="1"/>
  <c r="C21" i="7" s="1"/>
  <c r="Y21" i="7" s="1"/>
  <c r="C21" i="8" s="1"/>
  <c r="Y21" i="8" s="1"/>
  <c r="C21" i="11" s="1"/>
  <c r="Y21" i="11" s="1"/>
  <c r="C21" i="12" s="1"/>
  <c r="Y21" i="12" s="1"/>
  <c r="C21" i="13" s="1"/>
  <c r="Y21" i="13" s="1"/>
  <c r="C21" i="14" s="1"/>
  <c r="Y21" i="14" s="1"/>
  <c r="C21" i="15" s="1"/>
  <c r="Y21" i="15" s="1"/>
  <c r="W22" i="2"/>
  <c r="Y22" i="2" s="1"/>
  <c r="C22" i="5" s="1"/>
  <c r="Y22" i="5" s="1"/>
  <c r="C22" i="6" s="1"/>
  <c r="Y22" i="6" s="1"/>
  <c r="C22" i="7" s="1"/>
  <c r="Y22" i="7" s="1"/>
  <c r="C22" i="8" s="1"/>
  <c r="Y22" i="8" s="1"/>
  <c r="C22" i="11" s="1"/>
  <c r="Y22" i="11" s="1"/>
  <c r="C22" i="12" s="1"/>
  <c r="Y22" i="12" s="1"/>
  <c r="C22" i="13" s="1"/>
  <c r="Y22" i="13" s="1"/>
  <c r="C22" i="14" s="1"/>
  <c r="Y22" i="14" s="1"/>
  <c r="C22" i="15" s="1"/>
  <c r="Y22" i="15" s="1"/>
  <c r="W23" i="2"/>
  <c r="W24" i="2"/>
  <c r="W25" i="2"/>
  <c r="Y25" i="2" s="1"/>
  <c r="C25" i="5" s="1"/>
  <c r="Y25" i="5" s="1"/>
  <c r="C25" i="6" s="1"/>
  <c r="Y25" i="6" s="1"/>
  <c r="C25" i="7" s="1"/>
  <c r="Y25" i="7" s="1"/>
  <c r="C25" i="8" s="1"/>
  <c r="Y25" i="8" s="1"/>
  <c r="C25" i="11" s="1"/>
  <c r="Y25" i="11" s="1"/>
  <c r="C25" i="12" s="1"/>
  <c r="Y25" i="12" s="1"/>
  <c r="C25" i="13" s="1"/>
  <c r="Y25" i="13" s="1"/>
  <c r="C25" i="14" s="1"/>
  <c r="Y25" i="14" s="1"/>
  <c r="C25" i="15" s="1"/>
  <c r="Y25" i="15" s="1"/>
  <c r="W26" i="2"/>
  <c r="Y26" i="2" s="1"/>
  <c r="C26" i="5" s="1"/>
  <c r="Y26" i="5" s="1"/>
  <c r="C26" i="6" s="1"/>
  <c r="Y26" i="6" s="1"/>
  <c r="C26" i="7" s="1"/>
  <c r="Y26" i="7" s="1"/>
  <c r="C26" i="8" s="1"/>
  <c r="Y26" i="8" s="1"/>
  <c r="C26" i="11" s="1"/>
  <c r="Y26" i="11" s="1"/>
  <c r="C26" i="12" s="1"/>
  <c r="Y26" i="12" s="1"/>
  <c r="C26" i="13" s="1"/>
  <c r="Y26" i="13" s="1"/>
  <c r="C26" i="14" s="1"/>
  <c r="Y26" i="14" s="1"/>
  <c r="C26" i="15" s="1"/>
  <c r="Y26" i="15" s="1"/>
  <c r="W27" i="2"/>
  <c r="W28" i="2"/>
  <c r="W29" i="2"/>
  <c r="Y29" i="2" s="1"/>
  <c r="C29" i="5" s="1"/>
  <c r="Y29" i="5" s="1"/>
  <c r="C29" i="6" s="1"/>
  <c r="Y29" i="6" s="1"/>
  <c r="C29" i="7" s="1"/>
  <c r="Y29" i="7" s="1"/>
  <c r="W10" i="2"/>
  <c r="W30" i="2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0" i="2"/>
  <c r="C53" i="13" l="1"/>
  <c r="Y55" i="12"/>
  <c r="C52" i="15"/>
  <c r="C28" i="11"/>
  <c r="Y28" i="11" s="1"/>
  <c r="C28" i="12" s="1"/>
  <c r="Y28" i="12" s="1"/>
  <c r="C28" i="13" s="1"/>
  <c r="Y28" i="13" s="1"/>
  <c r="C28" i="14" s="1"/>
  <c r="Y28" i="14" s="1"/>
  <c r="C28" i="15" s="1"/>
  <c r="Y28" i="15" s="1"/>
  <c r="J65" i="8"/>
  <c r="J8" i="9" s="1"/>
  <c r="Y10" i="2"/>
  <c r="C10" i="5" s="1"/>
  <c r="E65" i="2"/>
  <c r="E8" i="5" s="1"/>
  <c r="E65" i="5" s="1"/>
  <c r="E8" i="6" s="1"/>
  <c r="E65" i="6" s="1"/>
  <c r="E8" i="7" s="1"/>
  <c r="E65" i="7" s="1"/>
  <c r="E8" i="8" s="1"/>
  <c r="E65" i="8" s="1"/>
  <c r="E8" i="9" s="1"/>
  <c r="E8" i="10" s="1"/>
  <c r="E12" i="10" s="1"/>
  <c r="E8" i="11" s="1"/>
  <c r="E65" i="11" s="1"/>
  <c r="E8" i="12" s="1"/>
  <c r="E65" i="12" s="1"/>
  <c r="E8" i="13" s="1"/>
  <c r="E65" i="13" s="1"/>
  <c r="E8" i="14" s="1"/>
  <c r="E65" i="14" s="1"/>
  <c r="E8" i="15" s="1"/>
  <c r="E65" i="15" s="1"/>
  <c r="Y30" i="2"/>
  <c r="C11" i="5"/>
  <c r="Y11" i="5" s="1"/>
  <c r="C11" i="6" s="1"/>
  <c r="Y11" i="6" s="1"/>
  <c r="C11" i="7" s="1"/>
  <c r="Y11" i="7" s="1"/>
  <c r="C11" i="8" s="1"/>
  <c r="Y11" i="8" s="1"/>
  <c r="N65" i="5"/>
  <c r="N8" i="6" s="1"/>
  <c r="D8" i="5"/>
  <c r="D65" i="5" s="1"/>
  <c r="D8" i="6" s="1"/>
  <c r="D65" i="6" s="1"/>
  <c r="D8" i="7" s="1"/>
  <c r="D65" i="7" s="1"/>
  <c r="D8" i="8" s="1"/>
  <c r="D65" i="8" s="1"/>
  <c r="D8" i="9" s="1"/>
  <c r="D8" i="10" s="1"/>
  <c r="D12" i="10" s="1"/>
  <c r="D8" i="11" s="1"/>
  <c r="Y53" i="13" l="1"/>
  <c r="C55" i="13"/>
  <c r="D65" i="11"/>
  <c r="D8" i="12" s="1"/>
  <c r="Y52" i="15"/>
  <c r="J8" i="10"/>
  <c r="C8" i="5"/>
  <c r="Y10" i="5"/>
  <c r="C30" i="5"/>
  <c r="C8" i="6"/>
  <c r="N65" i="6"/>
  <c r="N8" i="7" s="1"/>
  <c r="W59" i="2"/>
  <c r="Y59" i="2" s="1"/>
  <c r="C59" i="5" s="1"/>
  <c r="Y59" i="5" s="1"/>
  <c r="C59" i="6" s="1"/>
  <c r="Y59" i="6" s="1"/>
  <c r="C59" i="7" s="1"/>
  <c r="Y59" i="7" s="1"/>
  <c r="W61" i="2"/>
  <c r="Y61" i="2" s="1"/>
  <c r="C61" i="5" s="1"/>
  <c r="Y61" i="5" s="1"/>
  <c r="C61" i="6" s="1"/>
  <c r="Y61" i="6" s="1"/>
  <c r="C61" i="7" s="1"/>
  <c r="Y61" i="7" s="1"/>
  <c r="W53" i="2"/>
  <c r="Y53" i="2" s="1"/>
  <c r="W54" i="2"/>
  <c r="Y54" i="2" s="1"/>
  <c r="C54" i="5" s="1"/>
  <c r="Y54" i="5" s="1"/>
  <c r="C54" i="6" s="1"/>
  <c r="Y54" i="6" s="1"/>
  <c r="C54" i="7" s="1"/>
  <c r="Y54" i="7" s="1"/>
  <c r="W52" i="2"/>
  <c r="W33" i="2"/>
  <c r="Y33" i="2" s="1"/>
  <c r="W34" i="2"/>
  <c r="Y34" i="2" s="1"/>
  <c r="C34" i="5" s="1"/>
  <c r="Y34" i="5" s="1"/>
  <c r="C34" i="6" s="1"/>
  <c r="Y34" i="6" s="1"/>
  <c r="C34" i="7" s="1"/>
  <c r="Y34" i="7" s="1"/>
  <c r="C34" i="8" s="1"/>
  <c r="Y34" i="8" s="1"/>
  <c r="C34" i="11" s="1"/>
  <c r="Y34" i="11" s="1"/>
  <c r="C34" i="12" s="1"/>
  <c r="Y34" i="12" s="1"/>
  <c r="C34" i="13" s="1"/>
  <c r="Y34" i="13" s="1"/>
  <c r="C34" i="14" s="1"/>
  <c r="Y34" i="14" s="1"/>
  <c r="C34" i="15" s="1"/>
  <c r="Y34" i="15" s="1"/>
  <c r="W35" i="2"/>
  <c r="Y35" i="2" s="1"/>
  <c r="C35" i="5" s="1"/>
  <c r="Y35" i="5" s="1"/>
  <c r="C35" i="6" s="1"/>
  <c r="Y35" i="6" s="1"/>
  <c r="C35" i="7" s="1"/>
  <c r="Y35" i="7" s="1"/>
  <c r="C35" i="8" s="1"/>
  <c r="Y35" i="8" s="1"/>
  <c r="C35" i="11" s="1"/>
  <c r="Y35" i="11" s="1"/>
  <c r="C35" i="12" s="1"/>
  <c r="Y35" i="12" s="1"/>
  <c r="C35" i="13" s="1"/>
  <c r="Y35" i="13" s="1"/>
  <c r="C35" i="14" s="1"/>
  <c r="Y35" i="14" s="1"/>
  <c r="C35" i="15" s="1"/>
  <c r="Y35" i="15" s="1"/>
  <c r="W36" i="2"/>
  <c r="Y36" i="2" s="1"/>
  <c r="C36" i="5" s="1"/>
  <c r="Y36" i="5" s="1"/>
  <c r="C36" i="6" s="1"/>
  <c r="Y36" i="6" s="1"/>
  <c r="C36" i="7" s="1"/>
  <c r="Y36" i="7" s="1"/>
  <c r="C36" i="8" s="1"/>
  <c r="Y36" i="8" s="1"/>
  <c r="C36" i="11" s="1"/>
  <c r="Y36" i="11" s="1"/>
  <c r="C36" i="12" s="1"/>
  <c r="Y36" i="12" s="1"/>
  <c r="C36" i="13" s="1"/>
  <c r="Y36" i="13" s="1"/>
  <c r="C36" i="14" s="1"/>
  <c r="Y36" i="14" s="1"/>
  <c r="C36" i="15" s="1"/>
  <c r="Y36" i="15" s="1"/>
  <c r="W37" i="2"/>
  <c r="Y37" i="2" s="1"/>
  <c r="C37" i="5" s="1"/>
  <c r="Y37" i="5" s="1"/>
  <c r="C37" i="6" s="1"/>
  <c r="Y37" i="6" s="1"/>
  <c r="C37" i="7" s="1"/>
  <c r="Y37" i="7" s="1"/>
  <c r="C37" i="8" s="1"/>
  <c r="Y37" i="8" s="1"/>
  <c r="C37" i="11" s="1"/>
  <c r="Y37" i="11" s="1"/>
  <c r="C37" i="12" s="1"/>
  <c r="Y37" i="12" s="1"/>
  <c r="C37" i="13" s="1"/>
  <c r="Y37" i="13" s="1"/>
  <c r="C37" i="14" s="1"/>
  <c r="Y37" i="14" s="1"/>
  <c r="C37" i="15" s="1"/>
  <c r="Y37" i="15" s="1"/>
  <c r="W38" i="2"/>
  <c r="Y38" i="2" s="1"/>
  <c r="C38" i="5" s="1"/>
  <c r="Y38" i="5" s="1"/>
  <c r="C38" i="6" s="1"/>
  <c r="Y38" i="6" s="1"/>
  <c r="C38" i="7" s="1"/>
  <c r="Y38" i="7" s="1"/>
  <c r="C38" i="8" s="1"/>
  <c r="Y38" i="8" s="1"/>
  <c r="C38" i="11" s="1"/>
  <c r="Y38" i="11" s="1"/>
  <c r="C38" i="12" s="1"/>
  <c r="Y38" i="12" s="1"/>
  <c r="C38" i="13" s="1"/>
  <c r="Y38" i="13" s="1"/>
  <c r="C38" i="14" s="1"/>
  <c r="Y38" i="14" s="1"/>
  <c r="C38" i="15" s="1"/>
  <c r="Y38" i="15" s="1"/>
  <c r="W39" i="2"/>
  <c r="Y39" i="2" s="1"/>
  <c r="C39" i="5" s="1"/>
  <c r="Y39" i="5" s="1"/>
  <c r="C39" i="6" s="1"/>
  <c r="Y39" i="6" s="1"/>
  <c r="C39" i="7" s="1"/>
  <c r="Y39" i="7" s="1"/>
  <c r="C39" i="8" s="1"/>
  <c r="Y39" i="8" s="1"/>
  <c r="C39" i="11" s="1"/>
  <c r="Y39" i="11" s="1"/>
  <c r="C39" i="12" s="1"/>
  <c r="Y39" i="12" s="1"/>
  <c r="C39" i="13" s="1"/>
  <c r="Y39" i="13" s="1"/>
  <c r="C39" i="14" s="1"/>
  <c r="Y39" i="14" s="1"/>
  <c r="C39" i="15" s="1"/>
  <c r="Y39" i="15" s="1"/>
  <c r="W40" i="2"/>
  <c r="Y40" i="2" s="1"/>
  <c r="C40" i="5" s="1"/>
  <c r="Y40" i="5" s="1"/>
  <c r="C40" i="6" s="1"/>
  <c r="Y40" i="6" s="1"/>
  <c r="C40" i="7" s="1"/>
  <c r="Y40" i="7" s="1"/>
  <c r="C40" i="8" s="1"/>
  <c r="Y40" i="8" s="1"/>
  <c r="C40" i="11" s="1"/>
  <c r="Y40" i="11" s="1"/>
  <c r="C40" i="12" s="1"/>
  <c r="Y40" i="12" s="1"/>
  <c r="C40" i="13" s="1"/>
  <c r="Y40" i="13" s="1"/>
  <c r="C40" i="14" s="1"/>
  <c r="Y40" i="14" s="1"/>
  <c r="C40" i="15" s="1"/>
  <c r="Y40" i="15" s="1"/>
  <c r="W41" i="2"/>
  <c r="Y41" i="2" s="1"/>
  <c r="C41" i="5" s="1"/>
  <c r="Y41" i="5" s="1"/>
  <c r="C41" i="6" s="1"/>
  <c r="Y41" i="6" s="1"/>
  <c r="C41" i="7" s="1"/>
  <c r="Y41" i="7" s="1"/>
  <c r="C41" i="8" s="1"/>
  <c r="Y41" i="8" s="1"/>
  <c r="C41" i="11" s="1"/>
  <c r="Y41" i="11" s="1"/>
  <c r="C41" i="12" s="1"/>
  <c r="Y41" i="12" s="1"/>
  <c r="C41" i="13" s="1"/>
  <c r="Y41" i="13" s="1"/>
  <c r="C41" i="14" s="1"/>
  <c r="Y41" i="14" s="1"/>
  <c r="C41" i="15" s="1"/>
  <c r="Y41" i="15" s="1"/>
  <c r="W42" i="2"/>
  <c r="Y42" i="2" s="1"/>
  <c r="C42" i="5" s="1"/>
  <c r="Y42" i="5" s="1"/>
  <c r="C42" i="6" s="1"/>
  <c r="Y42" i="6" s="1"/>
  <c r="C42" i="7" s="1"/>
  <c r="Y42" i="7" s="1"/>
  <c r="C42" i="8" s="1"/>
  <c r="Y42" i="8" s="1"/>
  <c r="C42" i="11" s="1"/>
  <c r="Y42" i="11" s="1"/>
  <c r="C42" i="12" s="1"/>
  <c r="Y42" i="12" s="1"/>
  <c r="C42" i="13" s="1"/>
  <c r="Y42" i="13" s="1"/>
  <c r="C42" i="14" s="1"/>
  <c r="Y42" i="14" s="1"/>
  <c r="C42" i="15" s="1"/>
  <c r="Y42" i="15" s="1"/>
  <c r="W43" i="2"/>
  <c r="Y43" i="2" s="1"/>
  <c r="C43" i="5" s="1"/>
  <c r="Y43" i="5" s="1"/>
  <c r="C43" i="6" s="1"/>
  <c r="Y43" i="6" s="1"/>
  <c r="C43" i="7" s="1"/>
  <c r="Y43" i="7" s="1"/>
  <c r="C43" i="8" s="1"/>
  <c r="Y43" i="8" s="1"/>
  <c r="C43" i="11" s="1"/>
  <c r="Y43" i="11" s="1"/>
  <c r="C43" i="12" s="1"/>
  <c r="Y43" i="12" s="1"/>
  <c r="C43" i="13" s="1"/>
  <c r="Y43" i="13" s="1"/>
  <c r="C43" i="14" s="1"/>
  <c r="Y43" i="14" s="1"/>
  <c r="C43" i="15" s="1"/>
  <c r="Y43" i="15" s="1"/>
  <c r="W44" i="2"/>
  <c r="Y44" i="2" s="1"/>
  <c r="C44" i="5" s="1"/>
  <c r="Y44" i="5" s="1"/>
  <c r="C44" i="6" s="1"/>
  <c r="Y44" i="6" s="1"/>
  <c r="C44" i="7" s="1"/>
  <c r="Y44" i="7" s="1"/>
  <c r="C44" i="8" s="1"/>
  <c r="Y44" i="8" s="1"/>
  <c r="C44" i="11" s="1"/>
  <c r="Y44" i="11" s="1"/>
  <c r="C44" i="12" s="1"/>
  <c r="Y44" i="12" s="1"/>
  <c r="C44" i="13" s="1"/>
  <c r="Y44" i="13" s="1"/>
  <c r="C44" i="14" s="1"/>
  <c r="Y44" i="14" s="1"/>
  <c r="C44" i="15" s="1"/>
  <c r="Y44" i="15" s="1"/>
  <c r="W45" i="2"/>
  <c r="Y45" i="2" s="1"/>
  <c r="C45" i="5" s="1"/>
  <c r="Y45" i="5" s="1"/>
  <c r="C45" i="6" s="1"/>
  <c r="Y45" i="6" s="1"/>
  <c r="C45" i="7" s="1"/>
  <c r="Y45" i="7" s="1"/>
  <c r="C45" i="8" s="1"/>
  <c r="W46" i="2"/>
  <c r="Y46" i="2" s="1"/>
  <c r="C46" i="5" s="1"/>
  <c r="Y46" i="5" s="1"/>
  <c r="C46" i="6" s="1"/>
  <c r="Y46" i="6" s="1"/>
  <c r="C46" i="7" s="1"/>
  <c r="Y46" i="7" s="1"/>
  <c r="C46" i="8" s="1"/>
  <c r="Y46" i="8" s="1"/>
  <c r="C46" i="11" s="1"/>
  <c r="Y46" i="11" s="1"/>
  <c r="C46" i="12" s="1"/>
  <c r="Y46" i="12" s="1"/>
  <c r="C46" i="13" s="1"/>
  <c r="Y46" i="13" s="1"/>
  <c r="C46" i="14" s="1"/>
  <c r="Y46" i="14" s="1"/>
  <c r="C46" i="15" s="1"/>
  <c r="Y46" i="15" s="1"/>
  <c r="W47" i="2"/>
  <c r="Y47" i="2" s="1"/>
  <c r="C47" i="5" s="1"/>
  <c r="Y47" i="5" s="1"/>
  <c r="C47" i="6" s="1"/>
  <c r="Y47" i="6" s="1"/>
  <c r="C47" i="7" s="1"/>
  <c r="Y47" i="7" s="1"/>
  <c r="C47" i="8" s="1"/>
  <c r="Y47" i="8" s="1"/>
  <c r="C47" i="11" s="1"/>
  <c r="Y47" i="11" s="1"/>
  <c r="C47" i="12" s="1"/>
  <c r="Y47" i="12" s="1"/>
  <c r="C47" i="13" s="1"/>
  <c r="Y47" i="13" s="1"/>
  <c r="C47" i="14" s="1"/>
  <c r="Y47" i="14" s="1"/>
  <c r="C47" i="15" s="1"/>
  <c r="Y47" i="15" s="1"/>
  <c r="W48" i="2"/>
  <c r="Y48" i="2" s="1"/>
  <c r="C48" i="5" s="1"/>
  <c r="Y48" i="5" s="1"/>
  <c r="C48" i="6" s="1"/>
  <c r="Y48" i="6" s="1"/>
  <c r="C48" i="7" s="1"/>
  <c r="Y48" i="7" s="1"/>
  <c r="C48" i="8" s="1"/>
  <c r="Y48" i="8" s="1"/>
  <c r="C48" i="11" s="1"/>
  <c r="Y48" i="11" s="1"/>
  <c r="C48" i="12" s="1"/>
  <c r="Y48" i="12" s="1"/>
  <c r="C48" i="13" s="1"/>
  <c r="Y48" i="13" s="1"/>
  <c r="C48" i="14" s="1"/>
  <c r="Y48" i="14" s="1"/>
  <c r="C48" i="15" s="1"/>
  <c r="Y48" i="15" s="1"/>
  <c r="W49" i="2"/>
  <c r="Y49" i="2" s="1"/>
  <c r="C49" i="5" s="1"/>
  <c r="Y49" i="5" s="1"/>
  <c r="C49" i="6" s="1"/>
  <c r="Y49" i="6" s="1"/>
  <c r="C49" i="7" s="1"/>
  <c r="Y49" i="7" s="1"/>
  <c r="C49" i="8" s="1"/>
  <c r="Y49" i="8" s="1"/>
  <c r="C49" i="11" s="1"/>
  <c r="Y49" i="11" s="1"/>
  <c r="C49" i="12" s="1"/>
  <c r="Y49" i="12" s="1"/>
  <c r="C49" i="13" s="1"/>
  <c r="Y49" i="13" s="1"/>
  <c r="C49" i="14" s="1"/>
  <c r="Y49" i="14" s="1"/>
  <c r="C49" i="15" s="1"/>
  <c r="Y49" i="15" s="1"/>
  <c r="W32" i="2"/>
  <c r="C53" i="14" l="1"/>
  <c r="Y55" i="13"/>
  <c r="D65" i="12"/>
  <c r="D8" i="13" s="1"/>
  <c r="Y45" i="8"/>
  <c r="C11" i="11"/>
  <c r="Y11" i="11" s="1"/>
  <c r="C11" i="12" s="1"/>
  <c r="Y11" i="12" s="1"/>
  <c r="C11" i="13" s="1"/>
  <c r="Y11" i="13" s="1"/>
  <c r="C11" i="14" s="1"/>
  <c r="Y11" i="14" s="1"/>
  <c r="C11" i="15" s="1"/>
  <c r="Y11" i="15" s="1"/>
  <c r="J12" i="10"/>
  <c r="J8" i="11" s="1"/>
  <c r="Y52" i="2"/>
  <c r="C52" i="5" s="1"/>
  <c r="Y52" i="5" s="1"/>
  <c r="W55" i="2"/>
  <c r="Y55" i="2"/>
  <c r="C53" i="5"/>
  <c r="Y32" i="2"/>
  <c r="C32" i="5" s="1"/>
  <c r="Y32" i="5" s="1"/>
  <c r="W50" i="2"/>
  <c r="W63" i="2" s="1"/>
  <c r="Y50" i="2"/>
  <c r="Y65" i="2" s="1"/>
  <c r="C33" i="5"/>
  <c r="C10" i="6"/>
  <c r="Y30" i="5"/>
  <c r="N65" i="7"/>
  <c r="N8" i="8" s="1"/>
  <c r="C8" i="7"/>
  <c r="Y53" i="14" l="1"/>
  <c r="C55" i="14"/>
  <c r="D65" i="13"/>
  <c r="D8" i="14" s="1"/>
  <c r="J65" i="11"/>
  <c r="J8" i="12" s="1"/>
  <c r="N65" i="8"/>
  <c r="N8" i="9" s="1"/>
  <c r="C8" i="8"/>
  <c r="C55" i="5"/>
  <c r="Y53" i="5"/>
  <c r="C53" i="6" s="1"/>
  <c r="Y53" i="6" s="1"/>
  <c r="C53" i="7" s="1"/>
  <c r="Y53" i="7" s="1"/>
  <c r="C53" i="8" s="1"/>
  <c r="C52" i="6"/>
  <c r="C50" i="5"/>
  <c r="C65" i="5" s="1"/>
  <c r="Y33" i="5"/>
  <c r="C33" i="6" s="1"/>
  <c r="Y33" i="6" s="1"/>
  <c r="C33" i="7" s="1"/>
  <c r="Y33" i="7" s="1"/>
  <c r="C33" i="8" s="1"/>
  <c r="Y33" i="8" s="1"/>
  <c r="C33" i="11" s="1"/>
  <c r="Y33" i="11" s="1"/>
  <c r="C33" i="12" s="1"/>
  <c r="Y33" i="12" s="1"/>
  <c r="C33" i="13" s="1"/>
  <c r="Y33" i="13" s="1"/>
  <c r="C33" i="14" s="1"/>
  <c r="Y33" i="14" s="1"/>
  <c r="C33" i="15" s="1"/>
  <c r="Y33" i="15" s="1"/>
  <c r="C32" i="6"/>
  <c r="Y50" i="5"/>
  <c r="Y10" i="6"/>
  <c r="C30" i="6"/>
  <c r="C53" i="15" l="1"/>
  <c r="Y55" i="14"/>
  <c r="D65" i="14"/>
  <c r="D8" i="15" s="1"/>
  <c r="J65" i="12"/>
  <c r="J8" i="13" s="1"/>
  <c r="N8" i="10"/>
  <c r="C8" i="9"/>
  <c r="C55" i="8"/>
  <c r="Y53" i="8"/>
  <c r="Y55" i="8" s="1"/>
  <c r="C55" i="6"/>
  <c r="Y52" i="6"/>
  <c r="Y55" i="5"/>
  <c r="Y65" i="5" s="1"/>
  <c r="Y32" i="6"/>
  <c r="C50" i="6"/>
  <c r="C65" i="6"/>
  <c r="C10" i="7"/>
  <c r="Y30" i="6"/>
  <c r="Y53" i="15" l="1"/>
  <c r="Y55" i="15" s="1"/>
  <c r="C55" i="15"/>
  <c r="D65" i="15"/>
  <c r="J65" i="13"/>
  <c r="J8" i="14" s="1"/>
  <c r="N12" i="10"/>
  <c r="N8" i="11" s="1"/>
  <c r="C8" i="10"/>
  <c r="C52" i="7"/>
  <c r="Y55" i="6"/>
  <c r="C32" i="7"/>
  <c r="Y50" i="6"/>
  <c r="Y10" i="7"/>
  <c r="C30" i="7"/>
  <c r="J65" i="14" l="1"/>
  <c r="J8" i="15" s="1"/>
  <c r="N65" i="11"/>
  <c r="N8" i="12" s="1"/>
  <c r="C8" i="11"/>
  <c r="C45" i="11"/>
  <c r="Y45" i="11" s="1"/>
  <c r="C45" i="12" s="1"/>
  <c r="Y45" i="12" s="1"/>
  <c r="C45" i="13" s="1"/>
  <c r="Y45" i="13" s="1"/>
  <c r="C45" i="14" s="1"/>
  <c r="Y45" i="14" s="1"/>
  <c r="C45" i="15" s="1"/>
  <c r="Y45" i="15" s="1"/>
  <c r="Y30" i="7"/>
  <c r="C10" i="8"/>
  <c r="C55" i="7"/>
  <c r="Y52" i="7"/>
  <c r="Y55" i="7" s="1"/>
  <c r="Y65" i="6"/>
  <c r="Y32" i="7"/>
  <c r="C50" i="7"/>
  <c r="C65" i="7" s="1"/>
  <c r="N65" i="12" l="1"/>
  <c r="N8" i="13" s="1"/>
  <c r="C8" i="12"/>
  <c r="J65" i="15"/>
  <c r="Y50" i="7"/>
  <c r="Y65" i="7" s="1"/>
  <c r="C32" i="8"/>
  <c r="C30" i="8"/>
  <c r="Y10" i="8"/>
  <c r="N65" i="13" l="1"/>
  <c r="N8" i="14" s="1"/>
  <c r="C8" i="13"/>
  <c r="Y32" i="8"/>
  <c r="C50" i="8"/>
  <c r="C65" i="8" s="1"/>
  <c r="Y30" i="8"/>
  <c r="N65" i="14" l="1"/>
  <c r="N8" i="15" s="1"/>
  <c r="C8" i="14"/>
  <c r="Y50" i="8"/>
  <c r="Y65" i="8" s="1"/>
  <c r="N65" i="15" l="1"/>
  <c r="C8" i="15"/>
  <c r="C10" i="11" l="1"/>
  <c r="C12" i="10"/>
  <c r="Y12" i="10" l="1"/>
  <c r="C32" i="11"/>
  <c r="C30" i="11"/>
  <c r="Y10" i="11"/>
  <c r="C50" i="11" l="1"/>
  <c r="C65" i="11" s="1"/>
  <c r="Y32" i="11"/>
  <c r="C10" i="12"/>
  <c r="Y30" i="11"/>
  <c r="Y50" i="11" l="1"/>
  <c r="Y65" i="11" s="1"/>
  <c r="C32" i="12"/>
  <c r="C30" i="12"/>
  <c r="Y10" i="12"/>
  <c r="C50" i="12" l="1"/>
  <c r="C65" i="12" s="1"/>
  <c r="Y32" i="12"/>
  <c r="C10" i="13"/>
  <c r="Y30" i="12"/>
  <c r="C30" i="13" l="1"/>
  <c r="Y10" i="13"/>
  <c r="C32" i="13"/>
  <c r="Y50" i="12"/>
  <c r="Y65" i="12" s="1"/>
  <c r="C50" i="13" l="1"/>
  <c r="Y32" i="13"/>
  <c r="C10" i="14"/>
  <c r="Y30" i="13"/>
  <c r="C65" i="13"/>
  <c r="C30" i="14" l="1"/>
  <c r="Y10" i="14"/>
  <c r="Y50" i="13"/>
  <c r="Y65" i="13" s="1"/>
  <c r="C32" i="14"/>
  <c r="Y30" i="14" l="1"/>
  <c r="C10" i="15"/>
  <c r="C50" i="14"/>
  <c r="C65" i="14" s="1"/>
  <c r="Y32" i="14"/>
  <c r="C30" i="15" l="1"/>
  <c r="Y10" i="15"/>
  <c r="Y30" i="15" s="1"/>
  <c r="Y50" i="14"/>
  <c r="Y65" i="14" s="1"/>
  <c r="C32" i="15"/>
  <c r="C50" i="15" l="1"/>
  <c r="C65" i="15" s="1"/>
  <c r="Y32" i="15"/>
  <c r="Y50" i="15" s="1"/>
  <c r="Y65" i="15" s="1"/>
</calcChain>
</file>

<file path=xl/sharedStrings.xml><?xml version="1.0" encoding="utf-8"?>
<sst xmlns="http://schemas.openxmlformats.org/spreadsheetml/2006/main" count="972" uniqueCount="102">
  <si>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</si>
  <si>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</si>
  <si>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</si>
  <si>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</si>
  <si>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</si>
  <si>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</si>
  <si>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</si>
  <si>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</si>
  <si>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</si>
  <si>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</si>
  <si>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</si>
  <si>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</si>
  <si>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</si>
  <si>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</si>
  <si>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</si>
  <si>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</si>
  <si>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</si>
  <si>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</si>
  <si>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</si>
  <si>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</si>
  <si>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</si>
  <si>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</si>
  <si>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</si>
  <si>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</si>
  <si>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</si>
  <si>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</si>
  <si>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</si>
  <si>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</si>
  <si>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</si>
  <si>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</si>
  <si>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</si>
  <si>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</si>
  <si>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</si>
  <si>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</si>
  <si>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</si>
  <si>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</si>
  <si>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</si>
  <si>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</si>
  <si>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</si>
  <si>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</si>
  <si>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</si>
  <si>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</si>
  <si>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</si>
  <si>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</si>
  <si>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</si>
  <si>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</si>
  <si>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</si>
  <si>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</si>
  <si>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</si>
  <si>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</si>
  <si>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</si>
  <si>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</si>
  <si>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 січень 2025 року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</si>
  <si>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</si>
  <si>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</si>
  <si>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</si>
  <si>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</si>
  <si>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</si>
  <si>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</si>
  <si>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</si>
  <si>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</si>
  <si>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</si>
  <si>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</si>
  <si>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за лютий  2025 року</t>
  </si>
  <si>
    <t>за березень  2025 року</t>
  </si>
  <si>
    <t>за квітень  2025 року</t>
  </si>
  <si>
    <t>рік 2025</t>
  </si>
  <si>
    <t>за  2025 рік</t>
  </si>
  <si>
    <t>Разом касових видатків</t>
  </si>
  <si>
    <t>за травень  2025 року</t>
  </si>
  <si>
    <t>за червень  2025 року</t>
  </si>
  <si>
    <t>за липень  2025 року</t>
  </si>
  <si>
    <t>за серпень  2025 року</t>
  </si>
  <si>
    <t>за вересень  2025 року</t>
  </si>
  <si>
    <t>за жовтень  2025 року</t>
  </si>
  <si>
    <t>за листопад  2025 року</t>
  </si>
  <si>
    <t>за грудень  2025 року</t>
  </si>
  <si>
    <t>Заробітна плата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</si>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</sst>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6" fillId="0" borderId="0" xfId="0" applyFont="1"/>
    <xf numFmtId="0" fontId="7" fillId="0" borderId="0" xfId="0" applyFont="1" applyFill="1"/>
    <xf numFmtId="0" fontId="0" fillId="0" borderId="0" xfId="0" applyFill="1"/>
    <xf numFmtId="0" fontId="6" fillId="0" borderId="0" xfId="0" applyFont="1" applyFill="1"/>
    <xf numFmtId="0" fontId="8" fillId="0" borderId="0" xfId="0" applyFont="1" applyFill="1"/>
    <xf numFmtId="0" fontId="0" fillId="0" borderId="0" xfId="0" applyNumberFormat="1"/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center"/>
    </xf>
    <xf numFmtId="0" fontId="6" fillId="2" borderId="0" xfId="0" applyFont="1" applyFill="1"/>
    <xf numFmtId="0" fontId="0" fillId="2" borderId="0" xfId="0" applyFill="1"/>
    <xf numFmtId="0" fontId="4" fillId="3" borderId="0" xfId="0" applyFont="1" applyFill="1" applyAlignment="1">
      <alignment horizontal="center"/>
    </xf>
    <xf numFmtId="0" fontId="0" fillId="3" borderId="0" xfId="0" applyFill="1"/>
    <xf numFmtId="0" fontId="9" fillId="3" borderId="0" xfId="0" applyFont="1" applyFill="1" applyAlignment="1">
      <alignment horizontal="center"/>
    </xf>
    <xf numFmtId="0" fontId="8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Alignment="1">
      <alignment horizontal="center"/>
    </xf>
    <xf numFmtId="0" fontId="8" fillId="4" borderId="0" xfId="0" applyFont="1" applyFill="1"/>
    <xf numFmtId="0" fontId="0" fillId="2" borderId="0" xfId="0" applyFont="1" applyFill="1"/>
    <xf numFmtId="2" fontId="8" fillId="0" borderId="0" xfId="0" applyNumberFormat="1" applyFont="1"/>
    <xf numFmtId="2" fontId="1" fillId="0" borderId="0" xfId="0" applyNumberFormat="1" applyFont="1" applyAlignme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Fill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/>
    <xf numFmtId="2" fontId="6" fillId="0" borderId="0" xfId="0" applyNumberFormat="1" applyFont="1"/>
    <xf numFmtId="2" fontId="6" fillId="0" borderId="0" xfId="0" applyNumberFormat="1" applyFont="1" applyFill="1"/>
    <xf numFmtId="2" fontId="3" fillId="2" borderId="0" xfId="0" applyNumberFormat="1" applyFont="1" applyFill="1" applyAlignment="1">
      <alignment horizontal="right"/>
    </xf>
    <xf numFmtId="2" fontId="6" fillId="2" borderId="0" xfId="0" applyNumberFormat="1" applyFont="1" applyFill="1"/>
    <xf numFmtId="2" fontId="2" fillId="2" borderId="0" xfId="0" applyNumberFormat="1" applyFont="1" applyFill="1"/>
    <xf numFmtId="2" fontId="0" fillId="0" borderId="0" xfId="0" applyNumberForma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9" fillId="3" borderId="0" xfId="0" applyNumberFormat="1" applyFont="1" applyFill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2" fontId="0" fillId="2" borderId="0" xfId="0" applyNumberFormat="1" applyFont="1" applyFill="1"/>
    <xf numFmtId="2" fontId="1" fillId="2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9" fillId="0" borderId="0" xfId="0" applyNumberFormat="1" applyFont="1" applyFill="1"/>
    <xf numFmtId="2" fontId="3" fillId="2" borderId="0" xfId="0" applyNumberFormat="1" applyFont="1" applyFill="1"/>
    <xf numFmtId="2" fontId="0" fillId="3" borderId="0" xfId="0" applyNumberFormat="1" applyFont="1" applyFill="1"/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 applyFill="1" applyAlignme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0" fillId="5" borderId="0" xfId="0" applyNumberFormat="1" applyFill="1"/>
    <xf numFmtId="0" fontId="0" fillId="4" borderId="0" xfId="0" applyNumberFormat="1" applyFill="1"/>
    <xf numFmtId="0" fontId="0" fillId="6" borderId="0" xfId="0" applyNumberFormat="1" applyFill="1"/>
    <xf numFmtId="0" fontId="3" fillId="2" borderId="0" xfId="0" applyNumberFormat="1" applyFont="1" applyFill="1"/>
    <xf numFmtId="0" fontId="0" fillId="0" borderId="0" xfId="0" applyNumberFormat="1" applyAlignment="1">
      <alignment horizontal="right"/>
    </xf>
    <xf numFmtId="0" fontId="4" fillId="3" borderId="0" xfId="0" applyNumberFormat="1" applyFont="1" applyFill="1"/>
    <xf numFmtId="0" fontId="4" fillId="3" borderId="0" xfId="0" applyNumberFormat="1" applyFont="1" applyFill="1" applyAlignment="1">
      <alignment horizontal="right"/>
    </xf>
    <xf numFmtId="0" fontId="8" fillId="0" borderId="0" xfId="0" applyNumberFormat="1" applyFont="1"/>
    <xf numFmtId="0" fontId="0" fillId="2" borderId="0" xfId="0" applyNumberFormat="1" applyFill="1"/>
    <xf numFmtId="0" fontId="1" fillId="2" borderId="0" xfId="0" applyNumberFormat="1" applyFont="1" applyFill="1" applyAlignment="1">
      <alignment horizontal="right"/>
    </xf>
    <xf numFmtId="0" fontId="0" fillId="0" borderId="0" xfId="0" applyNumberFormat="1" applyFont="1" applyAlignment="1"/>
    <xf numFmtId="0" fontId="2" fillId="0" borderId="0" xfId="0" applyNumberFormat="1" applyFont="1" applyFill="1"/>
    <xf numFmtId="0" fontId="0" fillId="0" borderId="0" xfId="0" applyNumberFormat="1" applyFont="1" applyFill="1" applyAlignment="1"/>
    <xf numFmtId="0" fontId="3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ill="1"/>
    <xf numFmtId="2" fontId="7" fillId="0" borderId="0" xfId="0" applyNumberFormat="1" applyFont="1" applyFill="1"/>
    <xf numFmtId="2" fontId="7" fillId="0" borderId="0" xfId="0" applyNumberFormat="1" applyFont="1"/>
    <xf numFmtId="2" fontId="0" fillId="0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I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0" style="15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1" max="11" width="11.109375" customWidth="1"/>
    <col min="12" max="12" width="12.44140625" customWidth="1"/>
    <col min="13" max="13" width="10.77734375" customWidth="1"/>
    <col min="14" max="14" width="11.7773437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52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110.4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D10">
        <v>404109.51</v>
      </c>
      <c r="E10">
        <v>92864.47</v>
      </c>
      <c r="H10">
        <v>25043.200000000001</v>
      </c>
      <c r="L10" s="12">
        <v>127552.55</v>
      </c>
      <c r="W10">
        <f>SUM(D10:V10)</f>
        <v>649569.73</v>
      </c>
      <c r="Y10">
        <f>W10+C10</f>
        <v>649569.73</v>
      </c>
    </row>
    <row r="11" spans="1:25" x14ac:dyDescent="0.3">
      <c r="A11">
        <v>2</v>
      </c>
      <c r="B11" t="s">
        <v>2</v>
      </c>
      <c r="D11">
        <v>400220.94</v>
      </c>
      <c r="E11">
        <v>89273.66</v>
      </c>
      <c r="H11">
        <v>19715.39</v>
      </c>
      <c r="L11" s="12">
        <v>204767.26</v>
      </c>
      <c r="W11">
        <f t="shared" ref="W11:W29" si="0">SUM(D11:V11)</f>
        <v>713977.25</v>
      </c>
      <c r="Y11">
        <f t="shared" ref="Y11:Y29" si="1">W11+C11</f>
        <v>713977.25</v>
      </c>
    </row>
    <row r="12" spans="1:25" x14ac:dyDescent="0.3">
      <c r="A12">
        <v>3</v>
      </c>
      <c r="B12" t="s">
        <v>3</v>
      </c>
      <c r="D12">
        <v>256803.08</v>
      </c>
      <c r="E12">
        <v>61287.68</v>
      </c>
      <c r="H12">
        <v>12938.11</v>
      </c>
      <c r="L12" s="12"/>
      <c r="W12">
        <f t="shared" si="0"/>
        <v>331028.87</v>
      </c>
      <c r="Y12">
        <f t="shared" si="1"/>
        <v>331028.87</v>
      </c>
    </row>
    <row r="13" spans="1:25" x14ac:dyDescent="0.3">
      <c r="A13">
        <v>4</v>
      </c>
      <c r="B13" t="s">
        <v>4</v>
      </c>
      <c r="L13" s="12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D14">
        <v>498977.73</v>
      </c>
      <c r="E14">
        <v>110415.55</v>
      </c>
      <c r="H14">
        <v>21975.84</v>
      </c>
      <c r="L14" s="12">
        <v>230251.66</v>
      </c>
      <c r="W14">
        <f t="shared" si="0"/>
        <v>861620.78</v>
      </c>
      <c r="Y14">
        <f t="shared" si="1"/>
        <v>861620.78</v>
      </c>
    </row>
    <row r="15" spans="1:25" x14ac:dyDescent="0.3">
      <c r="A15">
        <v>6</v>
      </c>
      <c r="B15" t="s">
        <v>6</v>
      </c>
      <c r="D15">
        <v>352517.22</v>
      </c>
      <c r="E15">
        <v>77206.36</v>
      </c>
      <c r="H15">
        <v>21732.6</v>
      </c>
      <c r="K15">
        <v>300</v>
      </c>
      <c r="L15" s="12">
        <v>190418.9</v>
      </c>
      <c r="W15">
        <f t="shared" si="0"/>
        <v>642175.07999999996</v>
      </c>
      <c r="Y15">
        <f t="shared" si="1"/>
        <v>642175.07999999996</v>
      </c>
    </row>
    <row r="16" spans="1:25" x14ac:dyDescent="0.3">
      <c r="A16">
        <v>7</v>
      </c>
      <c r="B16" t="s">
        <v>7</v>
      </c>
      <c r="D16">
        <v>510606.92</v>
      </c>
      <c r="E16">
        <v>112704.89</v>
      </c>
      <c r="H16">
        <v>31931.84</v>
      </c>
      <c r="L16" s="12">
        <v>164204.88</v>
      </c>
      <c r="W16">
        <f t="shared" si="0"/>
        <v>819448.52999999991</v>
      </c>
      <c r="Y16">
        <f t="shared" si="1"/>
        <v>819448.52999999991</v>
      </c>
    </row>
    <row r="17" spans="1:25" x14ac:dyDescent="0.3">
      <c r="A17">
        <v>8</v>
      </c>
      <c r="B17" t="s">
        <v>8</v>
      </c>
      <c r="D17">
        <v>323501.94</v>
      </c>
      <c r="E17">
        <v>73988.240000000005</v>
      </c>
      <c r="H17">
        <v>15850.5</v>
      </c>
      <c r="L17" s="12"/>
      <c r="W17">
        <f t="shared" si="0"/>
        <v>413340.68</v>
      </c>
      <c r="Y17">
        <f t="shared" si="1"/>
        <v>413340.68</v>
      </c>
    </row>
    <row r="18" spans="1:25" x14ac:dyDescent="0.3">
      <c r="A18">
        <v>9</v>
      </c>
      <c r="B18" t="s">
        <v>9</v>
      </c>
      <c r="D18">
        <v>295055.31</v>
      </c>
      <c r="E18">
        <v>62804.43</v>
      </c>
      <c r="H18">
        <v>13009.39</v>
      </c>
      <c r="L18" s="12">
        <v>111938.62</v>
      </c>
      <c r="W18">
        <f t="shared" si="0"/>
        <v>482807.75</v>
      </c>
      <c r="Y18">
        <f t="shared" si="1"/>
        <v>482807.75</v>
      </c>
    </row>
    <row r="19" spans="1:25" x14ac:dyDescent="0.3">
      <c r="A19">
        <v>10</v>
      </c>
      <c r="B19" t="s">
        <v>10</v>
      </c>
      <c r="D19">
        <v>376975.73</v>
      </c>
      <c r="E19">
        <v>82371.350000000006</v>
      </c>
      <c r="H19">
        <v>15937.56</v>
      </c>
      <c r="L19" s="12">
        <v>116922.53</v>
      </c>
      <c r="W19">
        <f t="shared" si="0"/>
        <v>592207.16999999993</v>
      </c>
      <c r="Y19">
        <f t="shared" si="1"/>
        <v>592207.16999999993</v>
      </c>
    </row>
    <row r="20" spans="1:25" x14ac:dyDescent="0.3">
      <c r="A20">
        <v>11</v>
      </c>
      <c r="B20" t="s">
        <v>11</v>
      </c>
      <c r="D20">
        <v>222307.12</v>
      </c>
      <c r="E20">
        <v>51410.81</v>
      </c>
      <c r="H20">
        <v>9391.81</v>
      </c>
      <c r="L20" s="12">
        <v>129840.97</v>
      </c>
      <c r="W20">
        <f t="shared" si="0"/>
        <v>412950.70999999996</v>
      </c>
      <c r="Y20">
        <f t="shared" si="1"/>
        <v>412950.70999999996</v>
      </c>
    </row>
    <row r="21" spans="1:25" x14ac:dyDescent="0.3">
      <c r="A21">
        <v>12</v>
      </c>
      <c r="B21" t="s">
        <v>12</v>
      </c>
      <c r="D21">
        <v>336986.17</v>
      </c>
      <c r="E21">
        <v>74199.839999999997</v>
      </c>
      <c r="H21">
        <v>26118.11</v>
      </c>
      <c r="L21" s="12"/>
      <c r="W21">
        <f t="shared" si="0"/>
        <v>437304.12</v>
      </c>
      <c r="Y21">
        <f t="shared" si="1"/>
        <v>437304.12</v>
      </c>
    </row>
    <row r="22" spans="1:25" x14ac:dyDescent="0.3">
      <c r="A22">
        <v>13</v>
      </c>
      <c r="B22" t="s">
        <v>13</v>
      </c>
      <c r="D22">
        <v>338551.36</v>
      </c>
      <c r="E22">
        <v>75592.41</v>
      </c>
      <c r="H22">
        <v>20974.39</v>
      </c>
      <c r="K22">
        <v>300</v>
      </c>
      <c r="L22" s="12"/>
      <c r="W22">
        <f t="shared" si="0"/>
        <v>435418.16000000003</v>
      </c>
      <c r="Y22">
        <f t="shared" si="1"/>
        <v>435418.16000000003</v>
      </c>
    </row>
    <row r="23" spans="1:25" x14ac:dyDescent="0.3">
      <c r="A23">
        <v>14</v>
      </c>
      <c r="B23" t="s">
        <v>14</v>
      </c>
      <c r="D23">
        <v>318985.38</v>
      </c>
      <c r="E23">
        <v>69875.490000000005</v>
      </c>
      <c r="H23">
        <v>17840.03</v>
      </c>
      <c r="L23" s="12"/>
      <c r="W23">
        <f t="shared" si="0"/>
        <v>406700.9</v>
      </c>
      <c r="Y23">
        <f t="shared" si="1"/>
        <v>406700.9</v>
      </c>
    </row>
    <row r="24" spans="1:25" x14ac:dyDescent="0.3">
      <c r="A24">
        <v>15</v>
      </c>
      <c r="B24" t="s">
        <v>15</v>
      </c>
      <c r="D24">
        <v>547399.65</v>
      </c>
      <c r="E24">
        <v>121385.02</v>
      </c>
      <c r="H24">
        <v>31740.94</v>
      </c>
      <c r="L24" s="12">
        <v>172355.64</v>
      </c>
      <c r="W24">
        <f t="shared" si="0"/>
        <v>872881.25</v>
      </c>
      <c r="Y24">
        <f t="shared" si="1"/>
        <v>872881.25</v>
      </c>
    </row>
    <row r="25" spans="1:25" x14ac:dyDescent="0.3">
      <c r="A25">
        <v>16</v>
      </c>
      <c r="B25" t="s">
        <v>16</v>
      </c>
      <c r="D25">
        <v>202589.42</v>
      </c>
      <c r="E25">
        <v>48934.48</v>
      </c>
      <c r="H25">
        <v>13843.6</v>
      </c>
      <c r="K25">
        <v>300</v>
      </c>
      <c r="L25" s="12">
        <v>4773</v>
      </c>
      <c r="W25">
        <f t="shared" si="0"/>
        <v>270440.5</v>
      </c>
      <c r="Y25">
        <f t="shared" si="1"/>
        <v>270440.5</v>
      </c>
    </row>
    <row r="26" spans="1:25" x14ac:dyDescent="0.3">
      <c r="A26">
        <v>17</v>
      </c>
      <c r="B26" t="s">
        <v>17</v>
      </c>
      <c r="D26">
        <v>111927.91</v>
      </c>
      <c r="E26">
        <v>22664.99</v>
      </c>
      <c r="H26">
        <v>4208.2</v>
      </c>
      <c r="L26" s="12"/>
      <c r="W26">
        <f t="shared" si="0"/>
        <v>138801.1</v>
      </c>
      <c r="Y26">
        <f t="shared" si="1"/>
        <v>138801.1</v>
      </c>
    </row>
    <row r="27" spans="1:25" x14ac:dyDescent="0.3">
      <c r="A27">
        <v>18</v>
      </c>
      <c r="B27" t="s">
        <v>18</v>
      </c>
      <c r="D27">
        <v>159220.26</v>
      </c>
      <c r="E27">
        <v>33468.300000000003</v>
      </c>
      <c r="H27">
        <v>6939</v>
      </c>
      <c r="L27" s="12"/>
      <c r="W27">
        <f t="shared" si="0"/>
        <v>199627.56</v>
      </c>
      <c r="Y27">
        <f t="shared" si="1"/>
        <v>199627.56</v>
      </c>
    </row>
    <row r="28" spans="1:25" x14ac:dyDescent="0.3">
      <c r="A28">
        <v>19</v>
      </c>
      <c r="B28" t="s">
        <v>19</v>
      </c>
      <c r="D28">
        <v>169095.99</v>
      </c>
      <c r="E28">
        <v>40275.589999999997</v>
      </c>
      <c r="H28">
        <v>5463.5</v>
      </c>
      <c r="L28" s="12"/>
      <c r="W28">
        <f t="shared" si="0"/>
        <v>214835.08</v>
      </c>
      <c r="Y28">
        <f t="shared" si="1"/>
        <v>214835.08</v>
      </c>
    </row>
    <row r="29" spans="1:25" x14ac:dyDescent="0.3">
      <c r="A29">
        <v>20</v>
      </c>
      <c r="B29" t="s">
        <v>20</v>
      </c>
      <c r="D29">
        <v>26990.87</v>
      </c>
      <c r="E29">
        <v>5937.99</v>
      </c>
      <c r="H29">
        <v>4583.7</v>
      </c>
      <c r="L29" s="12"/>
      <c r="W29">
        <f t="shared" si="0"/>
        <v>37512.559999999998</v>
      </c>
      <c r="Y29">
        <f t="shared" si="1"/>
        <v>37512.559999999998</v>
      </c>
    </row>
    <row r="30" spans="1:25" s="29" customFormat="1" ht="14.4" x14ac:dyDescent="0.3">
      <c r="A30" s="2"/>
      <c r="B30" s="3" t="s">
        <v>21</v>
      </c>
      <c r="C30" s="3">
        <f>SUM(C10:C29)</f>
        <v>0</v>
      </c>
      <c r="D30" s="3">
        <f t="shared" ref="D30:V30" si="2">SUM(D10:D29)</f>
        <v>5852822.5100000007</v>
      </c>
      <c r="E30" s="3">
        <f t="shared" si="2"/>
        <v>1306661.55</v>
      </c>
      <c r="F30" s="3">
        <f t="shared" si="2"/>
        <v>0</v>
      </c>
      <c r="G30" s="3">
        <f t="shared" si="2"/>
        <v>0</v>
      </c>
      <c r="H30" s="3">
        <f t="shared" si="2"/>
        <v>319237.70999999996</v>
      </c>
      <c r="I30" s="3">
        <f t="shared" si="2"/>
        <v>0</v>
      </c>
      <c r="J30" s="3">
        <f t="shared" si="2"/>
        <v>0</v>
      </c>
      <c r="K30" s="3">
        <f t="shared" si="2"/>
        <v>900</v>
      </c>
      <c r="L30" s="3">
        <f t="shared" si="2"/>
        <v>1453026.0099999998</v>
      </c>
      <c r="M30" s="3">
        <f t="shared" si="2"/>
        <v>0</v>
      </c>
      <c r="N30" s="3">
        <f t="shared" si="2"/>
        <v>0</v>
      </c>
      <c r="O30" s="3">
        <f t="shared" si="2"/>
        <v>0</v>
      </c>
      <c r="P30" s="3">
        <f t="shared" si="2"/>
        <v>0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8932647.7800000012</v>
      </c>
      <c r="X30" s="3"/>
      <c r="Y30" s="3">
        <f t="shared" ref="Y30" si="3">SUM(Y10:Y29)</f>
        <v>8932647.7800000012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D32">
        <v>850190.55</v>
      </c>
      <c r="E32">
        <v>193981.14</v>
      </c>
      <c r="H32">
        <v>10221.200000000001</v>
      </c>
      <c r="I32">
        <v>8641.2000000000007</v>
      </c>
      <c r="W32">
        <f>SUM(D32:V32)</f>
        <v>1063034.0900000001</v>
      </c>
      <c r="Y32">
        <f>W32+C32</f>
        <v>1063034.0900000001</v>
      </c>
    </row>
    <row r="33" spans="1:25" x14ac:dyDescent="0.3">
      <c r="A33">
        <v>2</v>
      </c>
      <c r="B33" t="s">
        <v>24</v>
      </c>
      <c r="D33">
        <v>754555.31</v>
      </c>
      <c r="E33">
        <v>162361.15</v>
      </c>
      <c r="W33">
        <f t="shared" ref="W33:W49" si="4">SUM(D33:V33)</f>
        <v>916916.46000000008</v>
      </c>
      <c r="Y33">
        <f t="shared" ref="Y33:Y49" si="5">W33+C33</f>
        <v>916916.46000000008</v>
      </c>
    </row>
    <row r="34" spans="1:25" x14ac:dyDescent="0.3">
      <c r="A34">
        <v>3</v>
      </c>
      <c r="B34" s="10" t="s">
        <v>48</v>
      </c>
      <c r="D34">
        <v>456674.03</v>
      </c>
      <c r="E34">
        <v>103570.01</v>
      </c>
      <c r="H34">
        <v>2671</v>
      </c>
      <c r="I34">
        <v>3289.75</v>
      </c>
      <c r="W34">
        <f t="shared" si="4"/>
        <v>566204.79</v>
      </c>
      <c r="Y34">
        <f t="shared" si="5"/>
        <v>566204.79</v>
      </c>
    </row>
    <row r="35" spans="1:25" x14ac:dyDescent="0.3">
      <c r="A35">
        <v>4</v>
      </c>
      <c r="B35" t="s">
        <v>25</v>
      </c>
      <c r="D35">
        <v>1077644.81</v>
      </c>
      <c r="E35">
        <v>237265.04</v>
      </c>
      <c r="H35">
        <v>15006.9</v>
      </c>
      <c r="I35">
        <v>5037</v>
      </c>
      <c r="L35" s="12">
        <v>204978.25</v>
      </c>
      <c r="W35">
        <f t="shared" si="4"/>
        <v>1539932</v>
      </c>
      <c r="Y35">
        <f t="shared" si="5"/>
        <v>1539932</v>
      </c>
    </row>
    <row r="36" spans="1:25" x14ac:dyDescent="0.3">
      <c r="A36">
        <v>5</v>
      </c>
      <c r="B36" t="s">
        <v>26</v>
      </c>
      <c r="D36">
        <v>1423671.12</v>
      </c>
      <c r="E36">
        <v>317363.28999999998</v>
      </c>
      <c r="H36">
        <v>11444</v>
      </c>
      <c r="I36">
        <v>17050</v>
      </c>
      <c r="L36" s="12">
        <v>353842.66</v>
      </c>
      <c r="W36">
        <f t="shared" si="4"/>
        <v>2123371.0700000003</v>
      </c>
      <c r="Y36">
        <f t="shared" si="5"/>
        <v>2123371.0700000003</v>
      </c>
    </row>
    <row r="37" spans="1:25" x14ac:dyDescent="0.3">
      <c r="A37">
        <v>6</v>
      </c>
      <c r="B37" s="9" t="s">
        <v>45</v>
      </c>
      <c r="D37">
        <v>416046.99</v>
      </c>
      <c r="E37">
        <v>94379.38</v>
      </c>
      <c r="H37">
        <v>1660.05</v>
      </c>
      <c r="I37">
        <v>6228.4</v>
      </c>
      <c r="L37" s="12"/>
      <c r="W37">
        <f t="shared" si="4"/>
        <v>518314.82</v>
      </c>
      <c r="Y37">
        <f t="shared" si="5"/>
        <v>518314.82</v>
      </c>
    </row>
    <row r="38" spans="1:25" x14ac:dyDescent="0.3">
      <c r="A38">
        <v>7</v>
      </c>
      <c r="B38" s="10" t="s">
        <v>49</v>
      </c>
      <c r="D38">
        <v>353627.07</v>
      </c>
      <c r="E38">
        <v>81431.94</v>
      </c>
      <c r="H38">
        <v>2671</v>
      </c>
      <c r="I38">
        <v>3289.75</v>
      </c>
      <c r="L38" s="12"/>
      <c r="W38">
        <f t="shared" si="4"/>
        <v>441019.76</v>
      </c>
      <c r="Y38">
        <f t="shared" si="5"/>
        <v>441019.76</v>
      </c>
    </row>
    <row r="39" spans="1:25" x14ac:dyDescent="0.3">
      <c r="A39">
        <v>8</v>
      </c>
      <c r="B39" t="s">
        <v>27</v>
      </c>
      <c r="D39">
        <v>410301.66</v>
      </c>
      <c r="E39">
        <v>98192.88</v>
      </c>
      <c r="L39" s="12"/>
      <c r="W39">
        <f t="shared" si="4"/>
        <v>508494.54</v>
      </c>
      <c r="Y39">
        <f t="shared" si="5"/>
        <v>508494.54</v>
      </c>
    </row>
    <row r="40" spans="1:25" x14ac:dyDescent="0.3">
      <c r="A40">
        <v>9</v>
      </c>
      <c r="B40" t="s">
        <v>28</v>
      </c>
      <c r="D40">
        <v>731335.3</v>
      </c>
      <c r="E40">
        <v>164890.71</v>
      </c>
      <c r="H40">
        <v>294</v>
      </c>
      <c r="I40">
        <v>4425.3</v>
      </c>
      <c r="L40" s="12"/>
      <c r="W40">
        <f t="shared" si="4"/>
        <v>900945.31</v>
      </c>
      <c r="Y40">
        <f t="shared" si="5"/>
        <v>900945.31</v>
      </c>
    </row>
    <row r="41" spans="1:25" x14ac:dyDescent="0.3">
      <c r="A41">
        <v>10</v>
      </c>
      <c r="B41" s="11" t="s">
        <v>46</v>
      </c>
      <c r="D41">
        <v>710809.02</v>
      </c>
      <c r="E41">
        <v>158396.67000000001</v>
      </c>
      <c r="H41">
        <v>6247.65</v>
      </c>
      <c r="I41">
        <v>14702.5</v>
      </c>
      <c r="L41" s="12"/>
      <c r="W41">
        <f t="shared" si="4"/>
        <v>890155.84000000008</v>
      </c>
      <c r="Y41">
        <f t="shared" si="5"/>
        <v>890155.84000000008</v>
      </c>
    </row>
    <row r="42" spans="1:25" x14ac:dyDescent="0.3">
      <c r="A42">
        <v>11</v>
      </c>
      <c r="B42" s="11" t="s">
        <v>47</v>
      </c>
      <c r="D42">
        <v>569528.18999999994</v>
      </c>
      <c r="E42">
        <v>127914.34</v>
      </c>
      <c r="H42">
        <v>6247.65</v>
      </c>
      <c r="I42">
        <v>14702.5</v>
      </c>
      <c r="L42" s="12">
        <v>84846.080000000002</v>
      </c>
      <c r="W42">
        <f t="shared" si="4"/>
        <v>803238.75999999989</v>
      </c>
      <c r="Y42">
        <f t="shared" si="5"/>
        <v>803238.75999999989</v>
      </c>
    </row>
    <row r="43" spans="1:25" x14ac:dyDescent="0.3">
      <c r="A43">
        <v>12</v>
      </c>
      <c r="B43" t="s">
        <v>29</v>
      </c>
      <c r="D43">
        <v>973438.16</v>
      </c>
      <c r="E43">
        <v>211853.84</v>
      </c>
      <c r="K43">
        <v>2840</v>
      </c>
      <c r="L43" s="12">
        <v>169692.17</v>
      </c>
      <c r="W43">
        <f t="shared" si="4"/>
        <v>1357824.17</v>
      </c>
      <c r="Y43">
        <f t="shared" si="5"/>
        <v>1357824.17</v>
      </c>
    </row>
    <row r="44" spans="1:25" x14ac:dyDescent="0.3">
      <c r="A44">
        <v>13</v>
      </c>
      <c r="B44" t="s">
        <v>30</v>
      </c>
      <c r="D44">
        <v>1393166.21</v>
      </c>
      <c r="E44">
        <v>305104.2</v>
      </c>
      <c r="H44">
        <v>15571.5</v>
      </c>
      <c r="I44">
        <v>17859</v>
      </c>
      <c r="L44" s="12">
        <v>296820.3</v>
      </c>
      <c r="W44">
        <f t="shared" si="4"/>
        <v>2028521.21</v>
      </c>
      <c r="Y44">
        <f t="shared" si="5"/>
        <v>2028521.21</v>
      </c>
    </row>
    <row r="45" spans="1:25" x14ac:dyDescent="0.3">
      <c r="A45">
        <v>14</v>
      </c>
      <c r="B45" s="9" t="s">
        <v>44</v>
      </c>
      <c r="D45">
        <v>1505989.74</v>
      </c>
      <c r="E45">
        <v>338652.79</v>
      </c>
      <c r="H45">
        <v>4980.1499999999996</v>
      </c>
      <c r="I45">
        <v>18685.2</v>
      </c>
      <c r="L45" s="12">
        <v>196642.73</v>
      </c>
      <c r="W45">
        <f t="shared" si="4"/>
        <v>2064950.6099999999</v>
      </c>
      <c r="Y45">
        <f t="shared" si="5"/>
        <v>2064950.6099999999</v>
      </c>
    </row>
    <row r="46" spans="1:25" x14ac:dyDescent="0.3">
      <c r="A46">
        <v>15</v>
      </c>
      <c r="B46" t="s">
        <v>31</v>
      </c>
      <c r="D46">
        <v>235821.33</v>
      </c>
      <c r="E46">
        <v>48794.99</v>
      </c>
      <c r="H46">
        <v>705</v>
      </c>
      <c r="I46">
        <v>739.5</v>
      </c>
      <c r="W46">
        <f t="shared" si="4"/>
        <v>286060.82</v>
      </c>
      <c r="Y46">
        <f t="shared" si="5"/>
        <v>286060.82</v>
      </c>
    </row>
    <row r="47" spans="1:25" x14ac:dyDescent="0.3">
      <c r="A47">
        <v>16</v>
      </c>
      <c r="B47" t="s">
        <v>32</v>
      </c>
      <c r="D47">
        <v>720512.85</v>
      </c>
      <c r="E47">
        <v>159269.09</v>
      </c>
      <c r="H47">
        <v>5868.1</v>
      </c>
      <c r="I47">
        <v>8450</v>
      </c>
      <c r="W47">
        <f t="shared" si="4"/>
        <v>894100.03999999992</v>
      </c>
      <c r="Y47">
        <f t="shared" si="5"/>
        <v>894100.03999999992</v>
      </c>
    </row>
    <row r="48" spans="1:25" x14ac:dyDescent="0.3">
      <c r="A48">
        <v>17</v>
      </c>
      <c r="B48" t="s">
        <v>33</v>
      </c>
      <c r="D48">
        <v>403414.45</v>
      </c>
      <c r="E48">
        <v>87248.41</v>
      </c>
      <c r="H48">
        <v>1955</v>
      </c>
      <c r="I48">
        <v>2484</v>
      </c>
      <c r="K48">
        <v>600</v>
      </c>
      <c r="W48">
        <f t="shared" si="4"/>
        <v>495701.86</v>
      </c>
      <c r="Y48">
        <f t="shared" si="5"/>
        <v>495701.86</v>
      </c>
    </row>
    <row r="49" spans="1:25" x14ac:dyDescent="0.3">
      <c r="A49">
        <v>18</v>
      </c>
      <c r="B49" t="s">
        <v>34</v>
      </c>
      <c r="D49">
        <v>350047.71</v>
      </c>
      <c r="E49">
        <v>77010.5</v>
      </c>
      <c r="W49">
        <f t="shared" si="4"/>
        <v>427058.21</v>
      </c>
      <c r="Y49">
        <f t="shared" si="5"/>
        <v>427058.21</v>
      </c>
    </row>
    <row r="50" spans="1:25" ht="14.4" x14ac:dyDescent="0.3">
      <c r="A50" s="2"/>
      <c r="B50" s="3" t="s">
        <v>35</v>
      </c>
      <c r="C50" s="3">
        <f>SUM(C32:C49)</f>
        <v>0</v>
      </c>
      <c r="D50" s="3">
        <f t="shared" ref="D50:V50" si="6">SUM(D32:D49)</f>
        <v>13336774.500000002</v>
      </c>
      <c r="E50" s="3">
        <f t="shared" si="6"/>
        <v>2967680.3700000006</v>
      </c>
      <c r="F50" s="3">
        <f t="shared" si="6"/>
        <v>0</v>
      </c>
      <c r="G50" s="3">
        <f t="shared" si="6"/>
        <v>0</v>
      </c>
      <c r="H50" s="3">
        <f t="shared" si="6"/>
        <v>85543.200000000012</v>
      </c>
      <c r="I50" s="3">
        <f t="shared" si="6"/>
        <v>125584.09999999999</v>
      </c>
      <c r="J50" s="3">
        <f t="shared" si="6"/>
        <v>0</v>
      </c>
      <c r="K50" s="3">
        <f t="shared" si="6"/>
        <v>3440</v>
      </c>
      <c r="L50" s="3">
        <f t="shared" si="6"/>
        <v>1306822.19</v>
      </c>
      <c r="M50" s="3">
        <f t="shared" si="6"/>
        <v>0</v>
      </c>
      <c r="N50" s="3">
        <f t="shared" si="6"/>
        <v>0</v>
      </c>
      <c r="O50" s="3">
        <f t="shared" si="6"/>
        <v>0</v>
      </c>
      <c r="P50" s="3">
        <f t="shared" si="6"/>
        <v>0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17825844.359999999</v>
      </c>
      <c r="X50" s="32"/>
      <c r="Y50" s="32">
        <f t="shared" ref="Y50" si="7">SUM(Y32:Y49)</f>
        <v>17825844.359999999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D52">
        <v>196721.4</v>
      </c>
      <c r="E52">
        <v>45905.919999999998</v>
      </c>
      <c r="L52" s="12">
        <v>76248.2</v>
      </c>
      <c r="W52">
        <f>SUM(D52:V52)</f>
        <v>318875.52000000002</v>
      </c>
      <c r="Y52">
        <f>C52+W52</f>
        <v>318875.52000000002</v>
      </c>
    </row>
    <row r="53" spans="1:25" x14ac:dyDescent="0.3">
      <c r="A53">
        <v>2</v>
      </c>
      <c r="B53" t="s">
        <v>38</v>
      </c>
      <c r="D53">
        <v>153356.65</v>
      </c>
      <c r="E53">
        <v>34321.800000000003</v>
      </c>
      <c r="L53" s="12">
        <v>21936.2</v>
      </c>
      <c r="W53">
        <f t="shared" ref="W53:W54" si="8">SUM(D53:V53)</f>
        <v>209614.65000000002</v>
      </c>
      <c r="Y53">
        <f t="shared" ref="Y53:Y54" si="9">C53+W53</f>
        <v>209614.65000000002</v>
      </c>
    </row>
    <row r="54" spans="1:25" ht="14.4" x14ac:dyDescent="0.3">
      <c r="A54">
        <v>3</v>
      </c>
      <c r="B54" t="s">
        <v>39</v>
      </c>
      <c r="D54" s="13">
        <v>171117.19</v>
      </c>
      <c r="E54" s="13">
        <v>37776.22</v>
      </c>
      <c r="W54">
        <f t="shared" si="8"/>
        <v>208893.41</v>
      </c>
      <c r="Y54">
        <f t="shared" si="9"/>
        <v>208893.41</v>
      </c>
    </row>
    <row r="55" spans="1:25" ht="14.4" x14ac:dyDescent="0.3">
      <c r="A55" s="2"/>
      <c r="B55" s="3" t="s">
        <v>40</v>
      </c>
      <c r="C55" s="3">
        <f>SUM(C52:C54)</f>
        <v>0</v>
      </c>
      <c r="D55" s="3">
        <f t="shared" ref="D55:V55" si="10">SUM(D52:D54)</f>
        <v>521195.24</v>
      </c>
      <c r="E55" s="3">
        <f t="shared" si="10"/>
        <v>118003.94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0</v>
      </c>
      <c r="K55" s="3">
        <f t="shared" si="10"/>
        <v>0</v>
      </c>
      <c r="L55" s="3">
        <f t="shared" si="10"/>
        <v>98184.4</v>
      </c>
      <c r="M55" s="3">
        <f t="shared" si="10"/>
        <v>0</v>
      </c>
      <c r="N55" s="3">
        <f t="shared" si="10"/>
        <v>0</v>
      </c>
      <c r="O55" s="3">
        <f t="shared" si="10"/>
        <v>0</v>
      </c>
      <c r="P55" s="3">
        <f t="shared" si="10"/>
        <v>0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737383.58000000007</v>
      </c>
      <c r="X55" s="32"/>
      <c r="Y55" s="32">
        <f t="shared" ref="Y55" si="11">SUM(Y52:Y54)</f>
        <v>737383.58000000007</v>
      </c>
    </row>
    <row r="57" spans="1:25" ht="14.4" x14ac:dyDescent="0.3">
      <c r="A57" s="2"/>
      <c r="B57" s="4" t="s">
        <v>41</v>
      </c>
      <c r="C57" s="4"/>
      <c r="D57" s="31">
        <v>97509.42</v>
      </c>
      <c r="E57" s="31">
        <v>23176.93</v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>
        <f>SUM(D57:V57)</f>
        <v>120686.35</v>
      </c>
      <c r="X57" s="32"/>
      <c r="Y57" s="32">
        <f>C57+W57</f>
        <v>120686.35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/>
      <c r="D59" s="32">
        <v>303430.77</v>
      </c>
      <c r="E59" s="32">
        <v>67908.86</v>
      </c>
      <c r="F59" s="32"/>
      <c r="G59" s="32"/>
      <c r="H59" s="32"/>
      <c r="I59" s="32"/>
      <c r="J59" s="32"/>
      <c r="K59" s="32">
        <v>900</v>
      </c>
      <c r="L59" s="31">
        <v>178475.49</v>
      </c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550715.12</v>
      </c>
      <c r="X59" s="32"/>
      <c r="Y59" s="32">
        <f t="shared" ref="Y59:Y61" si="13">C59+W59</f>
        <v>550715.12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/>
      <c r="D61" s="31">
        <v>134471.91</v>
      </c>
      <c r="E61" s="31">
        <v>30985.95</v>
      </c>
      <c r="F61" s="32"/>
      <c r="G61" s="32"/>
      <c r="H61" s="32"/>
      <c r="I61" s="32"/>
      <c r="J61" s="32"/>
      <c r="K61" s="32">
        <v>915</v>
      </c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166372.86000000002</v>
      </c>
      <c r="X61" s="32"/>
      <c r="Y61" s="32">
        <f t="shared" si="13"/>
        <v>166372.86000000002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20246204.350000001</v>
      </c>
      <c r="E63" s="34">
        <f t="shared" ref="E63:V63" si="14">E30+E50+E55+E57+E59+E61</f>
        <v>4514417.6000000015</v>
      </c>
      <c r="F63" s="34">
        <f t="shared" si="14"/>
        <v>0</v>
      </c>
      <c r="G63" s="34">
        <f t="shared" si="14"/>
        <v>0</v>
      </c>
      <c r="H63" s="34">
        <f t="shared" si="14"/>
        <v>404780.91</v>
      </c>
      <c r="I63" s="34">
        <f t="shared" si="14"/>
        <v>125584.09999999999</v>
      </c>
      <c r="J63" s="34">
        <f t="shared" si="14"/>
        <v>0</v>
      </c>
      <c r="K63" s="34">
        <f t="shared" si="14"/>
        <v>6155</v>
      </c>
      <c r="L63" s="34">
        <f t="shared" si="14"/>
        <v>3036508.09</v>
      </c>
      <c r="M63" s="34">
        <f t="shared" si="14"/>
        <v>0</v>
      </c>
      <c r="N63" s="34">
        <f t="shared" si="14"/>
        <v>0</v>
      </c>
      <c r="O63" s="34">
        <f t="shared" si="14"/>
        <v>0</v>
      </c>
      <c r="P63" s="34">
        <f t="shared" si="14"/>
        <v>0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ref="W63" si="15">W30+W50+W55+W57+W59+W61</f>
        <v>28333650.050000001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0</v>
      </c>
      <c r="D65" s="36">
        <f>D8+D63</f>
        <v>20246204.350000001</v>
      </c>
      <c r="E65" s="36">
        <f t="shared" ref="E65:V65" si="16">E8+E63</f>
        <v>4514417.6000000015</v>
      </c>
      <c r="F65" s="36">
        <f t="shared" si="16"/>
        <v>0</v>
      </c>
      <c r="G65" s="36">
        <f t="shared" si="16"/>
        <v>0</v>
      </c>
      <c r="H65" s="36">
        <f t="shared" si="16"/>
        <v>404780.91</v>
      </c>
      <c r="I65" s="36">
        <f t="shared" si="16"/>
        <v>125584.09999999999</v>
      </c>
      <c r="J65" s="36">
        <f t="shared" si="16"/>
        <v>0</v>
      </c>
      <c r="K65" s="36">
        <f t="shared" si="16"/>
        <v>6155</v>
      </c>
      <c r="L65" s="36">
        <f t="shared" si="16"/>
        <v>3036508.09</v>
      </c>
      <c r="M65" s="36">
        <f t="shared" si="16"/>
        <v>0</v>
      </c>
      <c r="N65" s="36">
        <f t="shared" si="16"/>
        <v>0</v>
      </c>
      <c r="O65" s="36">
        <f t="shared" si="16"/>
        <v>0</v>
      </c>
      <c r="P65" s="36">
        <f t="shared" si="16"/>
        <v>0</v>
      </c>
      <c r="Q65" s="36">
        <f t="shared" si="16"/>
        <v>0</v>
      </c>
      <c r="R65" s="36">
        <f t="shared" si="16"/>
        <v>0</v>
      </c>
      <c r="S65" s="36">
        <f t="shared" si="16"/>
        <v>0</v>
      </c>
      <c r="T65" s="36">
        <f t="shared" si="16"/>
        <v>0</v>
      </c>
      <c r="U65" s="36">
        <f t="shared" si="16"/>
        <v>0</v>
      </c>
      <c r="V65" s="36">
        <f t="shared" si="16"/>
        <v>0</v>
      </c>
      <c r="W65" s="40" t="s">
        <v>57</v>
      </c>
      <c r="Y65" s="36">
        <f>Y30+Y50+Y55+Y57+Y59+Y61</f>
        <v>28333650.050000001</v>
      </c>
    </row>
    <row r="67" spans="1:25" x14ac:dyDescent="0.3">
      <c r="A67" s="32"/>
      <c r="B67" s="37" t="s">
        <v>62</v>
      </c>
      <c r="C67" s="3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1810</v>
      </c>
      <c r="R67" s="32"/>
      <c r="S67" s="32"/>
      <c r="T67" s="32"/>
      <c r="U67" s="32"/>
      <c r="V67" s="32"/>
      <c r="W67" s="32">
        <f>SUM(D67:V67)</f>
        <v>1810</v>
      </c>
      <c r="X67" s="32"/>
      <c r="Y67" s="32">
        <f>C67+W67</f>
        <v>1810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C70" s="20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W73" s="15"/>
    </row>
    <row r="74" spans="1:25" ht="14.4" x14ac:dyDescent="0.3">
      <c r="A74" s="24"/>
      <c r="B74" s="28"/>
      <c r="C74" s="20"/>
      <c r="L74" s="12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1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1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5" customWidth="1"/>
    <col min="4" max="4" width="14.3320312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2.44140625" customWidth="1"/>
    <col min="10" max="10" width="12.218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101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'вересень 2025'!D81</f>
        <v>0</v>
      </c>
      <c r="E8" s="47">
        <f>'вересень 2025'!E81</f>
        <v>0</v>
      </c>
      <c r="F8" s="47">
        <f>'вересень 2025'!F81</f>
        <v>0</v>
      </c>
      <c r="G8" s="47">
        <f>'вересень 2025'!G81</f>
        <v>0</v>
      </c>
      <c r="H8" s="47">
        <f>'вересень 2025'!H81</f>
        <v>0</v>
      </c>
      <c r="I8" s="47">
        <f>'вересень 2025'!I81</f>
        <v>0</v>
      </c>
      <c r="J8" s="47">
        <f>'вересень 2025'!J81</f>
        <v>0</v>
      </c>
      <c r="K8" s="47">
        <f>'вересень 2025'!K81</f>
        <v>0</v>
      </c>
      <c r="L8" s="47">
        <f>'вересень 2025'!L81</f>
        <v>0</v>
      </c>
      <c r="M8" s="47">
        <f>'вересень 2025'!M81</f>
        <v>0</v>
      </c>
      <c r="N8" s="47">
        <f>'вересень 2025'!N81</f>
        <v>0</v>
      </c>
      <c r="O8" s="47">
        <f>'вересень 2025'!O81</f>
        <v>0</v>
      </c>
      <c r="P8" s="47">
        <f>'вересень 2025'!P81</f>
        <v>0</v>
      </c>
      <c r="Q8" s="47">
        <f>'вересень 2025'!Q81</f>
        <v>0</v>
      </c>
      <c r="R8" s="47">
        <f>'вересень 2025'!R81</f>
        <v>0</v>
      </c>
      <c r="S8" s="47">
        <f>'вересень 2025'!S81</f>
        <v>0</v>
      </c>
      <c r="T8" s="47">
        <f>'вересень 2025'!T81</f>
        <v>0</v>
      </c>
      <c r="U8" s="47">
        <f>'вересень 2025'!U81</f>
        <v>0</v>
      </c>
      <c r="V8" s="47">
        <f>'вересень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'вересень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'вересень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'вересень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'вересень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'вересень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'вересень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'вересень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'вересень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'вересень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'вересень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'вересень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'вересень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'вересень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'вересень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'вересень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'вересень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'вересень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'вересень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'вересень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'вересень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'вересень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'вересень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'вересень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'вересень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'вересень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'вересень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'вересень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'вересень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'вересень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'вересень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'вересень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'вересень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'вересень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'вересень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'вересень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'вересень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'вересень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'вересень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'вересень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'вересень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'вересень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'вересень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'вересень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'вересень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'вересень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6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6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5" customWidth="1"/>
    <col min="4" max="4" width="14.3320312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2.44140625" customWidth="1"/>
    <col min="10" max="10" width="12.21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75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'жовтень 2025'!D81</f>
        <v>0</v>
      </c>
      <c r="E8" s="47">
        <f>'жовтень 2025'!E81</f>
        <v>0</v>
      </c>
      <c r="F8" s="47">
        <f>'жовтень 2025'!F81</f>
        <v>0</v>
      </c>
      <c r="G8" s="47">
        <f>'жовтень 2025'!G81</f>
        <v>0</v>
      </c>
      <c r="H8" s="47">
        <f>'жовтень 2025'!H81</f>
        <v>0</v>
      </c>
      <c r="I8" s="47">
        <f>'жовтень 2025'!I81</f>
        <v>0</v>
      </c>
      <c r="J8" s="47">
        <f>'жовтень 2025'!J81</f>
        <v>0</v>
      </c>
      <c r="K8" s="47">
        <f>'жовтень 2025'!K81</f>
        <v>0</v>
      </c>
      <c r="L8" s="47">
        <f>'жовтень 2025'!L81</f>
        <v>0</v>
      </c>
      <c r="M8" s="47">
        <f>'жовтень 2025'!M81</f>
        <v>0</v>
      </c>
      <c r="N8" s="47">
        <f>'жовтень 2025'!N81</f>
        <v>0</v>
      </c>
      <c r="O8" s="47">
        <f>'жовтень 2025'!O81</f>
        <v>0</v>
      </c>
      <c r="P8" s="47">
        <f>'жовтень 2025'!P81</f>
        <v>0</v>
      </c>
      <c r="Q8" s="47">
        <f>'жовтень 2025'!Q81</f>
        <v>0</v>
      </c>
      <c r="R8" s="47">
        <f>'жовтень 2025'!R81</f>
        <v>0</v>
      </c>
      <c r="S8" s="47">
        <f>'жовтень 2025'!S81</f>
        <v>0</v>
      </c>
      <c r="T8" s="47">
        <f>'жовтень 2025'!T81</f>
        <v>0</v>
      </c>
      <c r="U8" s="47">
        <f>'жовтень 2025'!U81</f>
        <v>0</v>
      </c>
      <c r="V8" s="47">
        <f>'жовтень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'жовтень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'жовтень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'жовтень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'жовтень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'жовтень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'жовтень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'жовтень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'жовтень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'жовтень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'жовтень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'жовтень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'жовтень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'жовтень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'жовтень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'жовтень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'жовтень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'жовтень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'жовтень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'жовтень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'жовтень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'жовтень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'жовтень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'жовтень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'жовтень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'жовтень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'жовтень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'жовтень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'жовтень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'жовтень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'жовтень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'жовтень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'жовтень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'жовтень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'жовтень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'жовтень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'жовтень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'жовтень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'жовтень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'жовтень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'жовтень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'жовтень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'жовтень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'жовтень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'жовтень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'жовтень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6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6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2.44140625" customWidth="1"/>
    <col min="10" max="10" width="12.218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0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'листопад 2025'!D81</f>
        <v>0</v>
      </c>
      <c r="E8" s="47">
        <f>'листопад 2025'!E81</f>
        <v>0</v>
      </c>
      <c r="F8" s="47">
        <f>'листопад 2025'!F81</f>
        <v>0</v>
      </c>
      <c r="G8" s="47">
        <f>'листопад 2025'!G81</f>
        <v>0</v>
      </c>
      <c r="H8" s="47">
        <f>'листопад 2025'!H81</f>
        <v>0</v>
      </c>
      <c r="I8" s="47">
        <f>'листопад 2025'!I81</f>
        <v>0</v>
      </c>
      <c r="J8" s="47">
        <f>'листопад 2025'!J81</f>
        <v>0</v>
      </c>
      <c r="K8" s="47">
        <f>'листопад 2025'!K81</f>
        <v>0</v>
      </c>
      <c r="L8" s="47">
        <f>'листопад 2025'!L81</f>
        <v>0</v>
      </c>
      <c r="M8" s="47">
        <f>'листопад 2025'!M81</f>
        <v>0</v>
      </c>
      <c r="N8" s="47">
        <f>'листопад 2025'!N81</f>
        <v>0</v>
      </c>
      <c r="O8" s="47">
        <f>'листопад 2025'!O81</f>
        <v>0</v>
      </c>
      <c r="P8" s="47">
        <f>'листопад 2025'!P81</f>
        <v>0</v>
      </c>
      <c r="Q8" s="47">
        <f>'листопад 2025'!Q81</f>
        <v>0</v>
      </c>
      <c r="R8" s="47">
        <f>'листопад 2025'!R81</f>
        <v>0</v>
      </c>
      <c r="S8" s="47">
        <f>'листопад 2025'!S81</f>
        <v>0</v>
      </c>
      <c r="T8" s="47">
        <f>'листопад 2025'!T81</f>
        <v>0</v>
      </c>
      <c r="U8" s="47">
        <f>'листопад 2025'!U81</f>
        <v>0</v>
      </c>
      <c r="V8" s="47">
        <f>'листопад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'листопад 2025'!Y10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'листопад 2025'!Y11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'листопад 2025'!Y12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'листопад 2025'!Y13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'листопад 2025'!Y14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'листопад 2025'!Y15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'листопад 2025'!Y16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'листопад 2025'!Y17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'листопад 2025'!Y18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'листопад 2025'!Y19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'листопад 2025'!Y20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'листопад 2025'!Y21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'листопад 2025'!Y22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'листопад 2025'!Y23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'листопад 2025'!Y24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'листопад 2025'!Y25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'листопад 2025'!Y26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'листопад 2025'!Y27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'листопад 2025'!Y28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'листопад 2025'!Y29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'листопад 2025'!Y32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'листопад 2025'!Y33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'листопад 2025'!Y34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'листопад 2025'!Y35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'листопад 2025'!Y36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'листопад 2025'!Y37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'листопад 2025'!Y38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'листопад 2025'!Y39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'листопад 2025'!Y40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'листопад 2025'!Y41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'листопад 2025'!Y42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'листопад 2025'!Y43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'листопад 2025'!Y44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'листопад 2025'!Y45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'листопад 2025'!Y46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'листопад 2025'!Y47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'листопад 2025'!Y48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'листопад 2025'!Y49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'листопад 2025'!Y52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'листопад 2025'!Y53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'листопад 2025'!Y54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'листопад 2025'!Y57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'листопад 2025'!Y59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'листопад 2025'!Y61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'листопад 2025'!Y67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6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6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8" sqref="A68:W69"/>
    </sheetView>
  </sheetViews>
  <sheetFormatPr defaultRowHeight="13.8" x14ac:dyDescent="0.3"/>
  <cols>
    <col min="1" max="1" width="3.6640625" style="18" customWidth="1"/>
    <col min="2" max="2" width="36.44140625" style="18" customWidth="1"/>
    <col min="3" max="3" width="6.21875" style="51" customWidth="1"/>
    <col min="4" max="4" width="14.33203125" style="50" customWidth="1"/>
    <col min="5" max="5" width="13.77734375" style="50" customWidth="1"/>
    <col min="6" max="6" width="12.77734375" style="50" customWidth="1"/>
    <col min="7" max="7" width="14.5546875" style="50" customWidth="1"/>
    <col min="8" max="8" width="13.77734375" style="50" customWidth="1"/>
    <col min="9" max="9" width="12.44140625" style="50" customWidth="1"/>
    <col min="10" max="10" width="12.21875" style="50" customWidth="1"/>
    <col min="11" max="11" width="12.109375" style="50" customWidth="1"/>
    <col min="12" max="12" width="15.44140625" style="50" customWidth="1"/>
    <col min="13" max="13" width="15.21875" style="50" customWidth="1"/>
    <col min="14" max="14" width="13.88671875" style="50" customWidth="1"/>
    <col min="15" max="15" width="13.109375" style="50" customWidth="1"/>
    <col min="16" max="16" width="12.21875" style="50" customWidth="1"/>
    <col min="17" max="17" width="11" style="50" customWidth="1"/>
    <col min="18" max="18" width="11.44140625" style="50" customWidth="1"/>
    <col min="19" max="22" width="8.88671875" style="50"/>
    <col min="23" max="23" width="17" style="50" customWidth="1"/>
    <col min="24" max="24" width="4.33203125" style="51" customWidth="1"/>
    <col min="25" max="25" width="13.44140625" style="51" customWidth="1"/>
    <col min="26" max="27" width="8.88671875" style="51"/>
  </cols>
  <sheetData>
    <row r="1" spans="1:27" s="18" customFormat="1" x14ac:dyDescent="0.3">
      <c r="B1" s="109" t="s">
        <v>51</v>
      </c>
      <c r="C1" s="109"/>
      <c r="X1" s="78"/>
      <c r="Y1" s="78"/>
      <c r="Z1" s="78"/>
      <c r="AA1" s="78"/>
    </row>
    <row r="2" spans="1:27" s="18" customFormat="1" x14ac:dyDescent="0.3">
      <c r="C2" s="78"/>
      <c r="D2" s="109" t="s">
        <v>61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X2" s="78"/>
      <c r="Y2" s="78"/>
      <c r="Z2" s="78"/>
      <c r="AA2" s="78"/>
    </row>
    <row r="3" spans="1:27" s="18" customFormat="1" x14ac:dyDescent="0.3">
      <c r="C3" s="78"/>
      <c r="D3" s="109" t="s">
        <v>67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X3" s="78"/>
      <c r="Y3" s="78"/>
      <c r="Z3" s="78"/>
      <c r="AA3" s="78"/>
    </row>
    <row r="4" spans="1:27" s="18" customFormat="1" x14ac:dyDescent="0.3">
      <c r="B4" s="18" t="s">
        <v>53</v>
      </c>
      <c r="C4" s="78"/>
      <c r="X4" s="78"/>
      <c r="Y4" s="78"/>
      <c r="Z4" s="78"/>
      <c r="AA4" s="78"/>
    </row>
    <row r="5" spans="1:27" s="18" customFormat="1" x14ac:dyDescent="0.3">
      <c r="B5" s="18" t="s">
        <v>54</v>
      </c>
      <c r="C5" s="78"/>
      <c r="X5" s="78"/>
      <c r="Y5" s="78"/>
      <c r="Z5" s="78"/>
      <c r="AA5" s="78"/>
    </row>
    <row r="6" spans="1:27" s="18" customFormat="1" ht="60" customHeight="1" x14ac:dyDescent="0.3">
      <c r="C6" s="78"/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  <c r="T6"/>
      <c r="U6"/>
      <c r="V6"/>
      <c r="X6" s="78"/>
      <c r="Y6" s="78"/>
      <c r="Z6" s="78"/>
      <c r="AA6" s="78"/>
    </row>
    <row r="7" spans="1:27" s="18" customFormat="1" x14ac:dyDescent="0.3">
      <c r="C7" s="78"/>
      <c r="D7" s="18">
        <v>2111</v>
      </c>
      <c r="E7" s="18">
        <v>2120</v>
      </c>
      <c r="F7" s="18">
        <v>2210</v>
      </c>
      <c r="G7" s="18">
        <v>2220</v>
      </c>
      <c r="H7" s="18">
        <v>2230</v>
      </c>
      <c r="I7" s="18" t="s">
        <v>50</v>
      </c>
      <c r="J7" s="18">
        <v>2240</v>
      </c>
      <c r="K7" s="78">
        <v>2250</v>
      </c>
      <c r="L7" s="18">
        <v>2271</v>
      </c>
      <c r="M7" s="18">
        <v>2272</v>
      </c>
      <c r="N7" s="18">
        <v>2273</v>
      </c>
      <c r="O7" s="18">
        <v>2274</v>
      </c>
      <c r="P7" s="18">
        <v>2275</v>
      </c>
      <c r="Q7" s="18">
        <v>2730</v>
      </c>
      <c r="R7" s="18">
        <v>2800</v>
      </c>
      <c r="S7">
        <v>2282</v>
      </c>
      <c r="W7" s="79" t="s">
        <v>66</v>
      </c>
      <c r="X7" s="78"/>
      <c r="Y7" s="78"/>
      <c r="Z7" s="78"/>
      <c r="AA7" s="78"/>
    </row>
    <row r="8" spans="1:27" s="81" customFormat="1" x14ac:dyDescent="0.3">
      <c r="A8" s="110"/>
      <c r="B8" s="110"/>
      <c r="C8" s="80"/>
      <c r="W8" s="82"/>
      <c r="X8" s="83"/>
      <c r="Y8" s="84"/>
      <c r="Z8" s="83"/>
      <c r="AA8" s="83"/>
    </row>
    <row r="9" spans="1:27" x14ac:dyDescent="0.3">
      <c r="B9" s="81" t="s">
        <v>0</v>
      </c>
      <c r="C9" s="49"/>
    </row>
    <row r="10" spans="1:27" x14ac:dyDescent="0.3">
      <c r="A10" s="18">
        <v>1</v>
      </c>
      <c r="B10" s="18" t="s">
        <v>1</v>
      </c>
      <c r="D10" s="52" t="e">
        <f>'січень 2025'!D10+'лютий 2025'!D10+'березень 2025'!D10+'квітень 2025'!D10+'травень 2025'!D10+'червень 2025 '!#REF!+'липень 2025'!#REF!+'серпень 2025 '!D10+'вересень 2025'!D10+'жовтень 2025'!D10+'листопад 2025'!D10+'грудень 2025'!D10</f>
        <v>#REF!</v>
      </c>
      <c r="E10" s="52" t="e">
        <f>'січень 2025'!E10+'лютий 2025'!E10+'березень 2025'!E10+'квітень 2025'!E10+'травень 2025'!E10+'червень 2025 '!#REF!+'липень 2025'!#REF!+'серпень 2025 '!E10+'вересень 2025'!E10+'жовтень 2025'!E10+'листопад 2025'!E10+'грудень 2025'!E10</f>
        <v>#REF!</v>
      </c>
      <c r="F10" s="52" t="e">
        <f>'січень 2025'!F10+'лютий 2025'!F10+'березень 2025'!F10+'квітень 2025'!F10+'травень 2025'!F10+'червень 2025 '!#REF!+'липень 2025'!#REF!+'серпень 2025 '!F10+'вересень 2025'!F10+'жовтень 2025'!F10+'листопад 2025'!F10+'грудень 2025'!F10</f>
        <v>#REF!</v>
      </c>
      <c r="G10" s="52" t="e">
        <f>'січень 2025'!G10+'лютий 2025'!G10+'березень 2025'!G10+'квітень 2025'!G10+'травень 2025'!G10+'червень 2025 '!#REF!+'липень 2025'!#REF!+'серпень 2025 '!G10+'вересень 2025'!G10+'жовтень 2025'!G10+'листопад 2025'!G10+'грудень 2025'!G10</f>
        <v>#REF!</v>
      </c>
      <c r="H10" s="52" t="e">
        <f>'січень 2025'!H10+'лютий 2025'!H10+'березень 2025'!H10+'квітень 2025'!H10+'травень 2025'!H10+'червень 2025 '!#REF!+'липень 2025'!#REF!+'серпень 2025 '!H10+'вересень 2025'!H10+'жовтень 2025'!H10+'листопад 2025'!H10+'грудень 2025'!H10</f>
        <v>#REF!</v>
      </c>
      <c r="I10" s="52" t="e">
        <f>'січень 2025'!I10+'лютий 2025'!I10+'березень 2025'!I10+'квітень 2025'!I10+'травень 2025'!I10+'червень 2025 '!#REF!+'липень 2025'!#REF!+'серпень 2025 '!I10+'вересень 2025'!I10+'жовтень 2025'!I10+'листопад 2025'!I10+'грудень 2025'!I10</f>
        <v>#REF!</v>
      </c>
      <c r="J10" s="52" t="e">
        <f>'січень 2025'!J10+'лютий 2025'!J10+'березень 2025'!J10+'квітень 2025'!J10+'травень 2025'!J10+'червень 2025 '!#REF!+'липень 2025'!#REF!+'серпень 2025 '!J10+'вересень 2025'!J10+'жовтень 2025'!J10+'листопад 2025'!J10+'грудень 2025'!J10</f>
        <v>#REF!</v>
      </c>
      <c r="K10" s="52" t="e">
        <f>'січень 2025'!K10+'лютий 2025'!K10+'березень 2025'!K10+'квітень 2025'!K10+'травень 2025'!K10+'червень 2025 '!#REF!+'липень 2025'!#REF!+'серпень 2025 '!K10+'вересень 2025'!K10+'жовтень 2025'!K10+'листопад 2025'!K10+'грудень 2025'!K10</f>
        <v>#REF!</v>
      </c>
      <c r="L10" s="52" t="e">
        <f>'січень 2025'!L10+'лютий 2025'!L10+'березень 2025'!L10+'квітень 2025'!L10+'травень 2025'!L10+'червень 2025 '!#REF!+'липень 2025'!#REF!+'серпень 2025 '!L10+'вересень 2025'!L10+'жовтень 2025'!L10+'листопад 2025'!L10+'грудень 2025'!L10</f>
        <v>#REF!</v>
      </c>
      <c r="M10" s="52" t="e">
        <f>'січень 2025'!M10+'лютий 2025'!M10+'березень 2025'!M10+'квітень 2025'!M10+'травень 2025'!M10+'червень 2025 '!#REF!+'липень 2025'!#REF!+'серпень 2025 '!M10+'вересень 2025'!M10+'жовтень 2025'!M10+'листопад 2025'!M10+'грудень 2025'!M10</f>
        <v>#REF!</v>
      </c>
      <c r="N10" s="52" t="e">
        <f>'січень 2025'!N10+'лютий 2025'!N10+'березень 2025'!N10+'квітень 2025'!N10+'травень 2025'!N10+'червень 2025 '!#REF!+'липень 2025'!#REF!+'серпень 2025 '!N10+'вересень 2025'!N10+'жовтень 2025'!N10+'листопад 2025'!N10+'грудень 2025'!N10</f>
        <v>#REF!</v>
      </c>
      <c r="O10" s="52" t="e">
        <f>'січень 2025'!O10+'лютий 2025'!O10+'березень 2025'!O10+'квітень 2025'!O10+'травень 2025'!O10+'червень 2025 '!#REF!+'липень 2025'!#REF!+'серпень 2025 '!O10+'вересень 2025'!O10+'жовтень 2025'!O10+'листопад 2025'!O10+'грудень 2025'!O10</f>
        <v>#REF!</v>
      </c>
      <c r="P10" s="52" t="e">
        <f>'січень 2025'!P10+'лютий 2025'!P10+'березень 2025'!P10+'квітень 2025'!P10+'травень 2025'!P10+'червень 2025 '!#REF!+'липень 2025'!#REF!+'серпень 2025 '!P10+'вересень 2025'!P10+'жовтень 2025'!P10+'листопад 2025'!P10+'грудень 2025'!P10</f>
        <v>#REF!</v>
      </c>
      <c r="Q10" s="52" t="e">
        <f>'січень 2025'!Q10+'лютий 2025'!Q10+'березень 2025'!Q10+'квітень 2025'!Q10+'травень 2025'!Q10+'червень 2025 '!#REF!+'липень 2025'!#REF!+'серпень 2025 '!Q10+'вересень 2025'!Q10+'жовтень 2025'!Q10+'листопад 2025'!Q10+'грудень 2025'!Q10</f>
        <v>#REF!</v>
      </c>
      <c r="R10" s="52" t="e">
        <f>'січень 2025'!R10+'лютий 2025'!R10+'березень 2025'!R10+'квітень 2025'!R10+'травень 2025'!R10+'червень 2025 '!#REF!+'липень 2025'!#REF!+'серпень 2025 '!R10+'вересень 2025'!R10+'жовтень 2025'!R10+'листопад 2025'!R10+'грудень 2025'!R10</f>
        <v>#REF!</v>
      </c>
      <c r="S10" s="52" t="e">
        <f>'січень 2025'!S10+'лютий 2025'!S10+'березень 2025'!S10+'квітень 2025'!S10+'травень 2025'!S10+'червень 2025 '!#REF!+'липень 2025'!#REF!+'серпень 2025 '!S10+'вересень 2025'!S10+'жовтень 2025'!S10+'листопад 2025'!S10+'грудень 2025'!S10</f>
        <v>#REF!</v>
      </c>
      <c r="T10" s="52" t="e">
        <f>'січень 2025'!T10+'лютий 2025'!T10+'березень 2025'!T10+'квітень 2025'!T10+'травень 2025'!T10+'червень 2025 '!#REF!+'липень 2025'!#REF!+'серпень 2025 '!T10+'вересень 2025'!T10+'жовтень 2025'!T10+'листопад 2025'!T10+'грудень 2025'!T10</f>
        <v>#REF!</v>
      </c>
      <c r="U10" s="52" t="e">
        <f>'січень 2025'!U10+'лютий 2025'!U10+'березень 2025'!U10+'квітень 2025'!U10+'травень 2025'!U10+'червень 2025 '!#REF!+'липень 2025'!#REF!+'серпень 2025 '!U10+'вересень 2025'!U10+'жовтень 2025'!U10+'листопад 2025'!U10+'грудень 2025'!U10</f>
        <v>#REF!</v>
      </c>
      <c r="V10" s="52" t="e">
        <f>'січень 2025'!V10+'лютий 2025'!V10+'березень 2025'!V10+'квітень 2025'!V10+'травень 2025'!V10+'червень 2025 '!#REF!+'липень 2025'!#REF!+'серпень 2025 '!V10+'вересень 2025'!V10+'жовтень 2025'!V10+'листопад 2025'!V10+'грудень 2025'!V10</f>
        <v>#REF!</v>
      </c>
      <c r="W10" s="50" t="e">
        <f>SUM(D10:V10)</f>
        <v>#REF!</v>
      </c>
    </row>
    <row r="11" spans="1:27" x14ac:dyDescent="0.3">
      <c r="A11" s="18">
        <v>2</v>
      </c>
      <c r="B11" s="18" t="s">
        <v>2</v>
      </c>
      <c r="D11" s="52" t="e">
        <f>'січень 2025'!D11+'лютий 2025'!D11+'березень 2025'!D11+'квітень 2025'!D11+'травень 2025'!D11+'червень 2025 '!#REF!+'липень 2025'!#REF!+'серпень 2025 '!D11+'вересень 2025'!D11+'жовтень 2025'!D11+'листопад 2025'!D11+'грудень 2025'!D11</f>
        <v>#REF!</v>
      </c>
      <c r="E11" s="52" t="e">
        <f>'січень 2025'!E11+'лютий 2025'!E11+'березень 2025'!E11+'квітень 2025'!E11+'травень 2025'!E11+'червень 2025 '!#REF!+'липень 2025'!#REF!+'серпень 2025 '!E11+'вересень 2025'!E11+'жовтень 2025'!E11+'листопад 2025'!E11+'грудень 2025'!E11</f>
        <v>#REF!</v>
      </c>
      <c r="F11" s="52" t="e">
        <f>'січень 2025'!F11+'лютий 2025'!F11+'березень 2025'!F11+'квітень 2025'!F11+'травень 2025'!F11+'червень 2025 '!#REF!+'липень 2025'!#REF!+'серпень 2025 '!F11+'вересень 2025'!F11+'жовтень 2025'!F11+'листопад 2025'!F11+'грудень 2025'!F11</f>
        <v>#REF!</v>
      </c>
      <c r="G11" s="52" t="e">
        <f>'січень 2025'!G11+'лютий 2025'!G11+'березень 2025'!G11+'квітень 2025'!G11+'травень 2025'!G11+'червень 2025 '!#REF!+'липень 2025'!#REF!+'серпень 2025 '!G11+'вересень 2025'!G11+'жовтень 2025'!G11+'листопад 2025'!G11+'грудень 2025'!G11</f>
        <v>#REF!</v>
      </c>
      <c r="H11" s="52" t="e">
        <f>'січень 2025'!H11+'лютий 2025'!H11+'березень 2025'!H11+'квітень 2025'!H11+'травень 2025'!H11+'червень 2025 '!#REF!+'липень 2025'!#REF!+'серпень 2025 '!H11+'вересень 2025'!H11+'жовтень 2025'!H11+'листопад 2025'!H11+'грудень 2025'!H11</f>
        <v>#REF!</v>
      </c>
      <c r="I11" s="52" t="e">
        <f>'січень 2025'!I11+'лютий 2025'!I11+'березень 2025'!I11+'квітень 2025'!I11+'травень 2025'!I11+'червень 2025 '!#REF!+'липень 2025'!#REF!+'серпень 2025 '!I11+'вересень 2025'!I11+'жовтень 2025'!I11+'листопад 2025'!I11+'грудень 2025'!I11</f>
        <v>#REF!</v>
      </c>
      <c r="J11" s="52" t="e">
        <f>'січень 2025'!J11+'лютий 2025'!J11+'березень 2025'!J11+'квітень 2025'!J11+'травень 2025'!J11+'червень 2025 '!#REF!+'липень 2025'!#REF!+'серпень 2025 '!J11+'вересень 2025'!J11+'жовтень 2025'!J11+'листопад 2025'!J11+'грудень 2025'!J11</f>
        <v>#REF!</v>
      </c>
      <c r="K11" s="52" t="e">
        <f>'січень 2025'!K11+'лютий 2025'!K11+'березень 2025'!K11+'квітень 2025'!K11+'травень 2025'!K11+'червень 2025 '!#REF!+'липень 2025'!#REF!+'серпень 2025 '!K11+'вересень 2025'!K11+'жовтень 2025'!K11+'листопад 2025'!K11+'грудень 2025'!K11</f>
        <v>#REF!</v>
      </c>
      <c r="L11" s="52" t="e">
        <f>'січень 2025'!L11+'лютий 2025'!L11+'березень 2025'!L11+'квітень 2025'!L11+'травень 2025'!L11+'червень 2025 '!#REF!+'липень 2025'!#REF!+'серпень 2025 '!L11+'вересень 2025'!L11+'жовтень 2025'!L11+'листопад 2025'!L11+'грудень 2025'!L11</f>
        <v>#REF!</v>
      </c>
      <c r="M11" s="52" t="e">
        <f>'січень 2025'!M11+'лютий 2025'!M11+'березень 2025'!M11+'квітень 2025'!M11+'травень 2025'!M11+'червень 2025 '!#REF!+'липень 2025'!#REF!+'серпень 2025 '!M11+'вересень 2025'!M11+'жовтень 2025'!M11+'листопад 2025'!M11+'грудень 2025'!M11</f>
        <v>#REF!</v>
      </c>
      <c r="N11" s="52" t="e">
        <f>'січень 2025'!N11+'лютий 2025'!N11+'березень 2025'!N11+'квітень 2025'!N11+'травень 2025'!N11+'червень 2025 '!#REF!+'липень 2025'!#REF!+'серпень 2025 '!N11+'вересень 2025'!N11+'жовтень 2025'!N11+'листопад 2025'!N11+'грудень 2025'!N11</f>
        <v>#REF!</v>
      </c>
      <c r="O11" s="52" t="e">
        <f>'січень 2025'!O11+'лютий 2025'!O11+'березень 2025'!O11+'квітень 2025'!O11+'травень 2025'!O11+'червень 2025 '!#REF!+'липень 2025'!#REF!+'серпень 2025 '!O11+'вересень 2025'!O11+'жовтень 2025'!O11+'листопад 2025'!O11+'грудень 2025'!O11</f>
        <v>#REF!</v>
      </c>
      <c r="P11" s="52" t="e">
        <f>'січень 2025'!P11+'лютий 2025'!P11+'березень 2025'!P11+'квітень 2025'!P11+'травень 2025'!P11+'червень 2025 '!#REF!+'липень 2025'!#REF!+'серпень 2025 '!P11+'вересень 2025'!P11+'жовтень 2025'!P11+'листопад 2025'!P11+'грудень 2025'!P11</f>
        <v>#REF!</v>
      </c>
      <c r="Q11" s="52" t="e">
        <f>'січень 2025'!Q11+'лютий 2025'!Q11+'березень 2025'!Q11+'квітень 2025'!Q11+'травень 2025'!Q11+'червень 2025 '!#REF!+'липень 2025'!#REF!+'серпень 2025 '!Q11+'вересень 2025'!Q11+'жовтень 2025'!Q11+'листопад 2025'!Q11+'грудень 2025'!Q11</f>
        <v>#REF!</v>
      </c>
      <c r="R11" s="52" t="e">
        <f>'січень 2025'!R11+'лютий 2025'!R11+'березень 2025'!R11+'квітень 2025'!R11+'травень 2025'!R11+'червень 2025 '!#REF!+'липень 2025'!#REF!+'серпень 2025 '!R11+'вересень 2025'!R11+'жовтень 2025'!R11+'листопад 2025'!R11+'грудень 2025'!R11</f>
        <v>#REF!</v>
      </c>
      <c r="S11" s="52" t="e">
        <f>'січень 2025'!S11+'лютий 2025'!S11+'березень 2025'!S11+'квітень 2025'!S11+'травень 2025'!S11+'червень 2025 '!#REF!+'липень 2025'!#REF!+'серпень 2025 '!S11+'вересень 2025'!S11+'жовтень 2025'!S11+'листопад 2025'!S11+'грудень 2025'!S11</f>
        <v>#REF!</v>
      </c>
      <c r="T11" s="52" t="e">
        <f>'січень 2025'!T11+'лютий 2025'!T11+'березень 2025'!T11+'квітень 2025'!T11+'травень 2025'!T11+'червень 2025 '!#REF!+'липень 2025'!#REF!+'серпень 2025 '!T11+'вересень 2025'!T11+'жовтень 2025'!T11+'листопад 2025'!T11+'грудень 2025'!T11</f>
        <v>#REF!</v>
      </c>
      <c r="U11" s="52" t="e">
        <f>'січень 2025'!U11+'лютий 2025'!U11+'березень 2025'!U11+'квітень 2025'!U11+'травень 2025'!U11+'червень 2025 '!#REF!+'липень 2025'!#REF!+'серпень 2025 '!U11+'вересень 2025'!U11+'жовтень 2025'!U11+'листопад 2025'!U11+'грудень 2025'!U11</f>
        <v>#REF!</v>
      </c>
      <c r="V11" s="52" t="e">
        <f>'січень 2025'!V11+'лютий 2025'!V11+'березень 2025'!V11+'квітень 2025'!V11+'травень 2025'!V11+'червень 2025 '!#REF!+'липень 2025'!#REF!+'серпень 2025 '!V11+'вересень 2025'!V11+'жовтень 2025'!V11+'листопад 2025'!V11+'грудень 2025'!V11</f>
        <v>#REF!</v>
      </c>
      <c r="W11" s="50" t="e">
        <f t="shared" ref="W11:W29" si="0">SUM(D11:V11)</f>
        <v>#REF!</v>
      </c>
    </row>
    <row r="12" spans="1:27" x14ac:dyDescent="0.3">
      <c r="A12" s="18">
        <v>3</v>
      </c>
      <c r="B12" s="18" t="s">
        <v>3</v>
      </c>
      <c r="D12" s="52" t="e">
        <f>'січень 2025'!D12+'лютий 2025'!D12+'березень 2025'!D12+'квітень 2025'!D12+'травень 2025'!D12+'червень 2025 '!#REF!+'липень 2025'!#REF!+'серпень 2025 '!D12+'вересень 2025'!D12+'жовтень 2025'!D12+'листопад 2025'!D12+'грудень 2025'!D12</f>
        <v>#REF!</v>
      </c>
      <c r="E12" s="52" t="e">
        <f>'січень 2025'!E12+'лютий 2025'!E12+'березень 2025'!E12+'квітень 2025'!E12+'травень 2025'!E12+'червень 2025 '!#REF!+'липень 2025'!#REF!+'серпень 2025 '!E12+'вересень 2025'!E12+'жовтень 2025'!E12+'листопад 2025'!E12+'грудень 2025'!E12</f>
        <v>#REF!</v>
      </c>
      <c r="F12" s="52" t="e">
        <f>'січень 2025'!F12+'лютий 2025'!F12+'березень 2025'!F12+'квітень 2025'!F12+'травень 2025'!F12+'червень 2025 '!#REF!+'липень 2025'!#REF!+'серпень 2025 '!F12+'вересень 2025'!F12+'жовтень 2025'!F12+'листопад 2025'!F12+'грудень 2025'!F12</f>
        <v>#REF!</v>
      </c>
      <c r="G12" s="52" t="e">
        <f>'січень 2025'!G12+'лютий 2025'!G12+'березень 2025'!G12+'квітень 2025'!G12+'травень 2025'!G12+'червень 2025 '!#REF!+'липень 2025'!#REF!+'серпень 2025 '!G12+'вересень 2025'!G12+'жовтень 2025'!G12+'листопад 2025'!G12+'грудень 2025'!G12</f>
        <v>#REF!</v>
      </c>
      <c r="H12" s="52" t="e">
        <f>'січень 2025'!H12+'лютий 2025'!H12+'березень 2025'!H12+'квітень 2025'!H12+'травень 2025'!H12+'червень 2025 '!#REF!+'липень 2025'!#REF!+'серпень 2025 '!H12+'вересень 2025'!H12+'жовтень 2025'!H12+'листопад 2025'!H12+'грудень 2025'!H12</f>
        <v>#REF!</v>
      </c>
      <c r="I12" s="52" t="e">
        <f>'січень 2025'!I12+'лютий 2025'!I12+'березень 2025'!I12+'квітень 2025'!I12+'травень 2025'!I12+'червень 2025 '!#REF!+'липень 2025'!#REF!+'серпень 2025 '!I12+'вересень 2025'!I12+'жовтень 2025'!I12+'листопад 2025'!I12+'грудень 2025'!I12</f>
        <v>#REF!</v>
      </c>
      <c r="J12" s="52" t="e">
        <f>'січень 2025'!J12+'лютий 2025'!J12+'березень 2025'!J12+'квітень 2025'!J12+'травень 2025'!J12+'червень 2025 '!#REF!+'липень 2025'!#REF!+'серпень 2025 '!J12+'вересень 2025'!J12+'жовтень 2025'!J12+'листопад 2025'!J12+'грудень 2025'!J12</f>
        <v>#REF!</v>
      </c>
      <c r="K12" s="52" t="e">
        <f>'січень 2025'!K12+'лютий 2025'!K12+'березень 2025'!K12+'квітень 2025'!K12+'травень 2025'!K12+'червень 2025 '!#REF!+'липень 2025'!#REF!+'серпень 2025 '!K12+'вересень 2025'!K12+'жовтень 2025'!K12+'листопад 2025'!K12+'грудень 2025'!K12</f>
        <v>#REF!</v>
      </c>
      <c r="L12" s="52" t="e">
        <f>'січень 2025'!L12+'лютий 2025'!L12+'березень 2025'!L12+'квітень 2025'!L12+'травень 2025'!L12+'червень 2025 '!#REF!+'липень 2025'!#REF!+'серпень 2025 '!L12+'вересень 2025'!L12+'жовтень 2025'!L12+'листопад 2025'!L12+'грудень 2025'!L12</f>
        <v>#REF!</v>
      </c>
      <c r="M12" s="52" t="e">
        <f>'січень 2025'!M12+'лютий 2025'!M12+'березень 2025'!M12+'квітень 2025'!M12+'травень 2025'!M12+'червень 2025 '!#REF!+'липень 2025'!#REF!+'серпень 2025 '!M12+'вересень 2025'!M12+'жовтень 2025'!M12+'листопад 2025'!M12+'грудень 2025'!M12</f>
        <v>#REF!</v>
      </c>
      <c r="N12" s="52" t="e">
        <f>'січень 2025'!N12+'лютий 2025'!N12+'березень 2025'!N12+'квітень 2025'!N12+'травень 2025'!N12+'червень 2025 '!#REF!+'липень 2025'!#REF!+'серпень 2025 '!N12+'вересень 2025'!N12+'жовтень 2025'!N12+'листопад 2025'!N12+'грудень 2025'!N12</f>
        <v>#REF!</v>
      </c>
      <c r="O12" s="52" t="e">
        <f>'січень 2025'!O12+'лютий 2025'!O12+'березень 2025'!O12+'квітень 2025'!O12+'травень 2025'!O12+'червень 2025 '!#REF!+'липень 2025'!#REF!+'серпень 2025 '!O12+'вересень 2025'!O12+'жовтень 2025'!O12+'листопад 2025'!O12+'грудень 2025'!O12</f>
        <v>#REF!</v>
      </c>
      <c r="P12" s="52" t="e">
        <f>'січень 2025'!P12+'лютий 2025'!P12+'березень 2025'!P12+'квітень 2025'!P12+'травень 2025'!P12+'червень 2025 '!#REF!+'липень 2025'!#REF!+'серпень 2025 '!P12+'вересень 2025'!P12+'жовтень 2025'!P12+'листопад 2025'!P12+'грудень 2025'!P12</f>
        <v>#REF!</v>
      </c>
      <c r="Q12" s="52" t="e">
        <f>'січень 2025'!Q12+'лютий 2025'!Q12+'березень 2025'!Q12+'квітень 2025'!Q12+'травень 2025'!Q12+'червень 2025 '!#REF!+'липень 2025'!#REF!+'серпень 2025 '!Q12+'вересень 2025'!Q12+'жовтень 2025'!Q12+'листопад 2025'!Q12+'грудень 2025'!Q12</f>
        <v>#REF!</v>
      </c>
      <c r="R12" s="52" t="e">
        <f>'січень 2025'!R12+'лютий 2025'!R12+'березень 2025'!R12+'квітень 2025'!R12+'травень 2025'!R12+'червень 2025 '!#REF!+'липень 2025'!#REF!+'серпень 2025 '!R12+'вересень 2025'!R12+'жовтень 2025'!R12+'листопад 2025'!R12+'грудень 2025'!R12</f>
        <v>#REF!</v>
      </c>
      <c r="S12" s="52" t="e">
        <f>'січень 2025'!S12+'лютий 2025'!S12+'березень 2025'!S12+'квітень 2025'!S12+'травень 2025'!S12+'червень 2025 '!#REF!+'липень 2025'!#REF!+'серпень 2025 '!S12+'вересень 2025'!S12+'жовтень 2025'!S12+'листопад 2025'!S12+'грудень 2025'!S12</f>
        <v>#REF!</v>
      </c>
      <c r="T12" s="52" t="e">
        <f>'січень 2025'!T12+'лютий 2025'!T12+'березень 2025'!T12+'квітень 2025'!T12+'травень 2025'!T12+'червень 2025 '!#REF!+'липень 2025'!#REF!+'серпень 2025 '!T12+'вересень 2025'!T12+'жовтень 2025'!T12+'листопад 2025'!T12+'грудень 2025'!T12</f>
        <v>#REF!</v>
      </c>
      <c r="U12" s="52" t="e">
        <f>'січень 2025'!U12+'лютий 2025'!U12+'березень 2025'!U12+'квітень 2025'!U12+'травень 2025'!U12+'червень 2025 '!#REF!+'липень 2025'!#REF!+'серпень 2025 '!U12+'вересень 2025'!U12+'жовтень 2025'!U12+'листопад 2025'!U12+'грудень 2025'!U12</f>
        <v>#REF!</v>
      </c>
      <c r="V12" s="52" t="e">
        <f>'січень 2025'!V12+'лютий 2025'!V12+'березень 2025'!V12+'квітень 2025'!V12+'травень 2025'!V12+'червень 2025 '!#REF!+'липень 2025'!#REF!+'серпень 2025 '!V12+'вересень 2025'!V12+'жовтень 2025'!V12+'листопад 2025'!V12+'грудень 2025'!V12</f>
        <v>#REF!</v>
      </c>
      <c r="W12" s="50" t="e">
        <f t="shared" si="0"/>
        <v>#REF!</v>
      </c>
    </row>
    <row r="13" spans="1:27" x14ac:dyDescent="0.3">
      <c r="A13" s="18">
        <v>4</v>
      </c>
      <c r="B13" s="18" t="s">
        <v>4</v>
      </c>
      <c r="D13" s="52" t="e">
        <f>'січень 2025'!D13+'лютий 2025'!D13+'березень 2025'!D13+'квітень 2025'!D13+'травень 2025'!D13+'червень 2025 '!#REF!+'липень 2025'!#REF!+'серпень 2025 '!D13+'вересень 2025'!D13+'жовтень 2025'!D13+'листопад 2025'!D13+'грудень 2025'!D13</f>
        <v>#REF!</v>
      </c>
      <c r="E13" s="52" t="e">
        <f>'січень 2025'!E13+'лютий 2025'!E13+'березень 2025'!E13+'квітень 2025'!E13+'травень 2025'!E13+'червень 2025 '!#REF!+'липень 2025'!#REF!+'серпень 2025 '!E13+'вересень 2025'!E13+'жовтень 2025'!E13+'листопад 2025'!E13+'грудень 2025'!E13</f>
        <v>#REF!</v>
      </c>
      <c r="F13" s="52" t="e">
        <f>'січень 2025'!F13+'лютий 2025'!F13+'березень 2025'!F13+'квітень 2025'!F13+'травень 2025'!F13+'червень 2025 '!#REF!+'липень 2025'!#REF!+'серпень 2025 '!F13+'вересень 2025'!F13+'жовтень 2025'!F13+'листопад 2025'!F13+'грудень 2025'!F13</f>
        <v>#REF!</v>
      </c>
      <c r="G13" s="52" t="e">
        <f>'січень 2025'!G13+'лютий 2025'!G13+'березень 2025'!G13+'квітень 2025'!G13+'травень 2025'!G13+'червень 2025 '!#REF!+'липень 2025'!#REF!+'серпень 2025 '!G13+'вересень 2025'!G13+'жовтень 2025'!G13+'листопад 2025'!G13+'грудень 2025'!G13</f>
        <v>#REF!</v>
      </c>
      <c r="H13" s="52" t="e">
        <f>'січень 2025'!H13+'лютий 2025'!H13+'березень 2025'!H13+'квітень 2025'!H13+'травень 2025'!H13+'червень 2025 '!#REF!+'липень 2025'!#REF!+'серпень 2025 '!H13+'вересень 2025'!H13+'жовтень 2025'!H13+'листопад 2025'!H13+'грудень 2025'!H13</f>
        <v>#REF!</v>
      </c>
      <c r="I13" s="52" t="e">
        <f>'січень 2025'!I13+'лютий 2025'!I13+'березень 2025'!I13+'квітень 2025'!I13+'травень 2025'!I13+'червень 2025 '!#REF!+'липень 2025'!#REF!+'серпень 2025 '!I13+'вересень 2025'!I13+'жовтень 2025'!I13+'листопад 2025'!I13+'грудень 2025'!I13</f>
        <v>#REF!</v>
      </c>
      <c r="J13" s="52" t="e">
        <f>'січень 2025'!J13+'лютий 2025'!J13+'березень 2025'!J13+'квітень 2025'!J13+'травень 2025'!J13+'червень 2025 '!#REF!+'липень 2025'!#REF!+'серпень 2025 '!J13+'вересень 2025'!J13+'жовтень 2025'!J13+'листопад 2025'!J13+'грудень 2025'!J13</f>
        <v>#REF!</v>
      </c>
      <c r="K13" s="52" t="e">
        <f>'січень 2025'!K13+'лютий 2025'!K13+'березень 2025'!K13+'квітень 2025'!K13+'травень 2025'!K13+'червень 2025 '!#REF!+'липень 2025'!#REF!+'серпень 2025 '!K13+'вересень 2025'!K13+'жовтень 2025'!K13+'листопад 2025'!K13+'грудень 2025'!K13</f>
        <v>#REF!</v>
      </c>
      <c r="L13" s="52" t="e">
        <f>'січень 2025'!L13+'лютий 2025'!L13+'березень 2025'!L13+'квітень 2025'!L13+'травень 2025'!L13+'червень 2025 '!#REF!+'липень 2025'!#REF!+'серпень 2025 '!L13+'вересень 2025'!L13+'жовтень 2025'!L13+'листопад 2025'!L13+'грудень 2025'!L13</f>
        <v>#REF!</v>
      </c>
      <c r="M13" s="52" t="e">
        <f>'січень 2025'!M13+'лютий 2025'!M13+'березень 2025'!M13+'квітень 2025'!M13+'травень 2025'!M13+'червень 2025 '!#REF!+'липень 2025'!#REF!+'серпень 2025 '!M13+'вересень 2025'!M13+'жовтень 2025'!M13+'листопад 2025'!M13+'грудень 2025'!M13</f>
        <v>#REF!</v>
      </c>
      <c r="N13" s="52" t="e">
        <f>'січень 2025'!N13+'лютий 2025'!N13+'березень 2025'!N13+'квітень 2025'!N13+'травень 2025'!N13+'червень 2025 '!#REF!+'липень 2025'!#REF!+'серпень 2025 '!N13+'вересень 2025'!N13+'жовтень 2025'!N13+'листопад 2025'!N13+'грудень 2025'!N13</f>
        <v>#REF!</v>
      </c>
      <c r="O13" s="52" t="e">
        <f>'січень 2025'!O13+'лютий 2025'!O13+'березень 2025'!O13+'квітень 2025'!O13+'травень 2025'!O13+'червень 2025 '!#REF!+'липень 2025'!#REF!+'серпень 2025 '!O13+'вересень 2025'!O13+'жовтень 2025'!O13+'листопад 2025'!O13+'грудень 2025'!O13</f>
        <v>#REF!</v>
      </c>
      <c r="P13" s="52" t="e">
        <f>'січень 2025'!P13+'лютий 2025'!P13+'березень 2025'!P13+'квітень 2025'!P13+'травень 2025'!P13+'червень 2025 '!#REF!+'липень 2025'!#REF!+'серпень 2025 '!P13+'вересень 2025'!P13+'жовтень 2025'!P13+'листопад 2025'!P13+'грудень 2025'!P13</f>
        <v>#REF!</v>
      </c>
      <c r="Q13" s="52" t="e">
        <f>'січень 2025'!Q13+'лютий 2025'!Q13+'березень 2025'!Q13+'квітень 2025'!Q13+'травень 2025'!Q13+'червень 2025 '!#REF!+'липень 2025'!#REF!+'серпень 2025 '!Q13+'вересень 2025'!Q13+'жовтень 2025'!Q13+'листопад 2025'!Q13+'грудень 2025'!Q13</f>
        <v>#REF!</v>
      </c>
      <c r="R13" s="52" t="e">
        <f>'січень 2025'!R13+'лютий 2025'!R13+'березень 2025'!R13+'квітень 2025'!R13+'травень 2025'!R13+'червень 2025 '!#REF!+'липень 2025'!#REF!+'серпень 2025 '!R13+'вересень 2025'!R13+'жовтень 2025'!R13+'листопад 2025'!R13+'грудень 2025'!R13</f>
        <v>#REF!</v>
      </c>
      <c r="S13" s="52" t="e">
        <f>'січень 2025'!S13+'лютий 2025'!S13+'березень 2025'!S13+'квітень 2025'!S13+'травень 2025'!S13+'червень 2025 '!#REF!+'липень 2025'!#REF!+'серпень 2025 '!S13+'вересень 2025'!S13+'жовтень 2025'!S13+'листопад 2025'!S13+'грудень 2025'!S13</f>
        <v>#REF!</v>
      </c>
      <c r="T13" s="52" t="e">
        <f>'січень 2025'!T13+'лютий 2025'!T13+'березень 2025'!T13+'квітень 2025'!T13+'травень 2025'!T13+'червень 2025 '!#REF!+'липень 2025'!#REF!+'серпень 2025 '!T13+'вересень 2025'!T13+'жовтень 2025'!T13+'листопад 2025'!T13+'грудень 2025'!T13</f>
        <v>#REF!</v>
      </c>
      <c r="U13" s="52" t="e">
        <f>'січень 2025'!U13+'лютий 2025'!U13+'березень 2025'!U13+'квітень 2025'!U13+'травень 2025'!U13+'червень 2025 '!#REF!+'липень 2025'!#REF!+'серпень 2025 '!U13+'вересень 2025'!U13+'жовтень 2025'!U13+'листопад 2025'!U13+'грудень 2025'!U13</f>
        <v>#REF!</v>
      </c>
      <c r="V13" s="52" t="e">
        <f>'січень 2025'!V13+'лютий 2025'!V13+'березень 2025'!V13+'квітень 2025'!V13+'травень 2025'!V13+'червень 2025 '!#REF!+'липень 2025'!#REF!+'серпень 2025 '!V13+'вересень 2025'!V13+'жовтень 2025'!V13+'листопад 2025'!V13+'грудень 2025'!V13</f>
        <v>#REF!</v>
      </c>
      <c r="W13" s="50" t="e">
        <f t="shared" si="0"/>
        <v>#REF!</v>
      </c>
    </row>
    <row r="14" spans="1:27" x14ac:dyDescent="0.3">
      <c r="A14" s="18">
        <v>5</v>
      </c>
      <c r="B14" s="18" t="s">
        <v>5</v>
      </c>
      <c r="D14" s="52" t="e">
        <f>'січень 2025'!D14+'лютий 2025'!D14+'березень 2025'!D14+'квітень 2025'!D14+'травень 2025'!D14+'червень 2025 '!#REF!+'липень 2025'!#REF!+'серпень 2025 '!D14+'вересень 2025'!D14+'жовтень 2025'!D14+'листопад 2025'!D14+'грудень 2025'!D14</f>
        <v>#REF!</v>
      </c>
      <c r="E14" s="52" t="e">
        <f>'січень 2025'!E14+'лютий 2025'!E14+'березень 2025'!E14+'квітень 2025'!E14+'травень 2025'!E14+'червень 2025 '!#REF!+'липень 2025'!#REF!+'серпень 2025 '!E14+'вересень 2025'!E14+'жовтень 2025'!E14+'листопад 2025'!E14+'грудень 2025'!E14</f>
        <v>#REF!</v>
      </c>
      <c r="F14" s="52" t="e">
        <f>'січень 2025'!F14+'лютий 2025'!F14+'березень 2025'!F14+'квітень 2025'!F14+'травень 2025'!F14+'червень 2025 '!#REF!+'липень 2025'!#REF!+'серпень 2025 '!F14+'вересень 2025'!F14+'жовтень 2025'!F14+'листопад 2025'!F14+'грудень 2025'!F14</f>
        <v>#REF!</v>
      </c>
      <c r="G14" s="52" t="e">
        <f>'січень 2025'!G14+'лютий 2025'!G14+'березень 2025'!G14+'квітень 2025'!G14+'травень 2025'!G14+'червень 2025 '!#REF!+'липень 2025'!#REF!+'серпень 2025 '!G14+'вересень 2025'!G14+'жовтень 2025'!G14+'листопад 2025'!G14+'грудень 2025'!G14</f>
        <v>#REF!</v>
      </c>
      <c r="H14" s="52" t="e">
        <f>'січень 2025'!H14+'лютий 2025'!H14+'березень 2025'!H14+'квітень 2025'!H14+'травень 2025'!H14+'червень 2025 '!#REF!+'липень 2025'!#REF!+'серпень 2025 '!H14+'вересень 2025'!H14+'жовтень 2025'!H14+'листопад 2025'!H14+'грудень 2025'!H14</f>
        <v>#REF!</v>
      </c>
      <c r="I14" s="52" t="e">
        <f>'січень 2025'!I14+'лютий 2025'!I14+'березень 2025'!I14+'квітень 2025'!I14+'травень 2025'!I14+'червень 2025 '!#REF!+'липень 2025'!#REF!+'серпень 2025 '!I14+'вересень 2025'!I14+'жовтень 2025'!I14+'листопад 2025'!I14+'грудень 2025'!I14</f>
        <v>#REF!</v>
      </c>
      <c r="J14" s="52" t="e">
        <f>'січень 2025'!J14+'лютий 2025'!J14+'березень 2025'!J14+'квітень 2025'!J14+'травень 2025'!J14+'червень 2025 '!#REF!+'липень 2025'!#REF!+'серпень 2025 '!J14+'вересень 2025'!J14+'жовтень 2025'!J14+'листопад 2025'!J14+'грудень 2025'!J14</f>
        <v>#REF!</v>
      </c>
      <c r="K14" s="52" t="e">
        <f>'січень 2025'!K14+'лютий 2025'!K14+'березень 2025'!K14+'квітень 2025'!K14+'травень 2025'!K14+'червень 2025 '!#REF!+'липень 2025'!#REF!+'серпень 2025 '!K14+'вересень 2025'!K14+'жовтень 2025'!K14+'листопад 2025'!K14+'грудень 2025'!K14</f>
        <v>#REF!</v>
      </c>
      <c r="L14" s="52" t="e">
        <f>'січень 2025'!L14+'лютий 2025'!L14+'березень 2025'!L14+'квітень 2025'!L14+'травень 2025'!L14+'червень 2025 '!#REF!+'липень 2025'!#REF!+'серпень 2025 '!L14+'вересень 2025'!L14+'жовтень 2025'!L14+'листопад 2025'!L14+'грудень 2025'!L14</f>
        <v>#REF!</v>
      </c>
      <c r="M14" s="52" t="e">
        <f>'січень 2025'!M14+'лютий 2025'!M14+'березень 2025'!M14+'квітень 2025'!M14+'травень 2025'!M14+'червень 2025 '!#REF!+'липень 2025'!#REF!+'серпень 2025 '!M14+'вересень 2025'!M14+'жовтень 2025'!M14+'листопад 2025'!M14+'грудень 2025'!M14</f>
        <v>#REF!</v>
      </c>
      <c r="N14" s="52" t="e">
        <f>'січень 2025'!N14+'лютий 2025'!N14+'березень 2025'!N14+'квітень 2025'!N14+'травень 2025'!N14+'червень 2025 '!#REF!+'липень 2025'!#REF!+'серпень 2025 '!N14+'вересень 2025'!N14+'жовтень 2025'!N14+'листопад 2025'!N14+'грудень 2025'!N14</f>
        <v>#REF!</v>
      </c>
      <c r="O14" s="52" t="e">
        <f>'січень 2025'!O14+'лютий 2025'!O14+'березень 2025'!O14+'квітень 2025'!O14+'травень 2025'!O14+'червень 2025 '!#REF!+'липень 2025'!#REF!+'серпень 2025 '!O14+'вересень 2025'!O14+'жовтень 2025'!O14+'листопад 2025'!O14+'грудень 2025'!O14</f>
        <v>#REF!</v>
      </c>
      <c r="P14" s="52" t="e">
        <f>'січень 2025'!P14+'лютий 2025'!P14+'березень 2025'!P14+'квітень 2025'!P14+'травень 2025'!P14+'червень 2025 '!#REF!+'липень 2025'!#REF!+'серпень 2025 '!P14+'вересень 2025'!P14+'жовтень 2025'!P14+'листопад 2025'!P14+'грудень 2025'!P14</f>
        <v>#REF!</v>
      </c>
      <c r="Q14" s="52" t="e">
        <f>'січень 2025'!Q14+'лютий 2025'!Q14+'березень 2025'!Q14+'квітень 2025'!Q14+'травень 2025'!Q14+'червень 2025 '!#REF!+'липень 2025'!#REF!+'серпень 2025 '!Q14+'вересень 2025'!Q14+'жовтень 2025'!Q14+'листопад 2025'!Q14+'грудень 2025'!Q14</f>
        <v>#REF!</v>
      </c>
      <c r="R14" s="52" t="e">
        <f>'січень 2025'!R14+'лютий 2025'!R14+'березень 2025'!R14+'квітень 2025'!R14+'травень 2025'!R14+'червень 2025 '!#REF!+'липень 2025'!#REF!+'серпень 2025 '!R14+'вересень 2025'!R14+'жовтень 2025'!R14+'листопад 2025'!R14+'грудень 2025'!R14</f>
        <v>#REF!</v>
      </c>
      <c r="S14" s="52" t="e">
        <f>'січень 2025'!S14+'лютий 2025'!S14+'березень 2025'!S14+'квітень 2025'!S14+'травень 2025'!S14+'червень 2025 '!#REF!+'липень 2025'!#REF!+'серпень 2025 '!S14+'вересень 2025'!S14+'жовтень 2025'!S14+'листопад 2025'!S14+'грудень 2025'!S14</f>
        <v>#REF!</v>
      </c>
      <c r="T14" s="52" t="e">
        <f>'січень 2025'!T14+'лютий 2025'!T14+'березень 2025'!T14+'квітень 2025'!T14+'травень 2025'!T14+'червень 2025 '!#REF!+'липень 2025'!#REF!+'серпень 2025 '!T14+'вересень 2025'!T14+'жовтень 2025'!T14+'листопад 2025'!T14+'грудень 2025'!T14</f>
        <v>#REF!</v>
      </c>
      <c r="U14" s="52" t="e">
        <f>'січень 2025'!U14+'лютий 2025'!U14+'березень 2025'!U14+'квітень 2025'!U14+'травень 2025'!U14+'червень 2025 '!#REF!+'липень 2025'!#REF!+'серпень 2025 '!U14+'вересень 2025'!U14+'жовтень 2025'!U14+'листопад 2025'!U14+'грудень 2025'!U14</f>
        <v>#REF!</v>
      </c>
      <c r="V14" s="52" t="e">
        <f>'січень 2025'!V14+'лютий 2025'!V14+'березень 2025'!V14+'квітень 2025'!V14+'травень 2025'!V14+'червень 2025 '!#REF!+'липень 2025'!#REF!+'серпень 2025 '!V14+'вересень 2025'!V14+'жовтень 2025'!V14+'листопад 2025'!V14+'грудень 2025'!V14</f>
        <v>#REF!</v>
      </c>
      <c r="W14" s="50" t="e">
        <f t="shared" si="0"/>
        <v>#REF!</v>
      </c>
    </row>
    <row r="15" spans="1:27" x14ac:dyDescent="0.3">
      <c r="A15" s="18">
        <v>6</v>
      </c>
      <c r="B15" s="18" t="s">
        <v>6</v>
      </c>
      <c r="D15" s="52" t="e">
        <f>'січень 2025'!D15+'лютий 2025'!D15+'березень 2025'!D15+'квітень 2025'!D15+'травень 2025'!D15+'червень 2025 '!#REF!+'липень 2025'!#REF!+'серпень 2025 '!D15+'вересень 2025'!D15+'жовтень 2025'!D15+'листопад 2025'!D15+'грудень 2025'!D15</f>
        <v>#REF!</v>
      </c>
      <c r="E15" s="52" t="e">
        <f>'січень 2025'!E15+'лютий 2025'!E15+'березень 2025'!E15+'квітень 2025'!E15+'травень 2025'!E15+'червень 2025 '!#REF!+'липень 2025'!#REF!+'серпень 2025 '!E15+'вересень 2025'!E15+'жовтень 2025'!E15+'листопад 2025'!E15+'грудень 2025'!E15</f>
        <v>#REF!</v>
      </c>
      <c r="F15" s="52" t="e">
        <f>'січень 2025'!F15+'лютий 2025'!F15+'березень 2025'!F15+'квітень 2025'!F15+'травень 2025'!F15+'червень 2025 '!#REF!+'липень 2025'!#REF!+'серпень 2025 '!F15+'вересень 2025'!F15+'жовтень 2025'!F15+'листопад 2025'!F15+'грудень 2025'!F15</f>
        <v>#REF!</v>
      </c>
      <c r="G15" s="52" t="e">
        <f>'січень 2025'!G15+'лютий 2025'!G15+'березень 2025'!G15+'квітень 2025'!G15+'травень 2025'!G15+'червень 2025 '!#REF!+'липень 2025'!#REF!+'серпень 2025 '!G15+'вересень 2025'!G15+'жовтень 2025'!G15+'листопад 2025'!G15+'грудень 2025'!G15</f>
        <v>#REF!</v>
      </c>
      <c r="H15" s="52" t="e">
        <f>'січень 2025'!H15+'лютий 2025'!H15+'березень 2025'!H15+'квітень 2025'!H15+'травень 2025'!H15+'червень 2025 '!#REF!+'липень 2025'!#REF!+'серпень 2025 '!H15+'вересень 2025'!H15+'жовтень 2025'!H15+'листопад 2025'!H15+'грудень 2025'!H15</f>
        <v>#REF!</v>
      </c>
      <c r="I15" s="52" t="e">
        <f>'січень 2025'!I15+'лютий 2025'!I15+'березень 2025'!I15+'квітень 2025'!I15+'травень 2025'!I15+'червень 2025 '!#REF!+'липень 2025'!#REF!+'серпень 2025 '!I15+'вересень 2025'!I15+'жовтень 2025'!I15+'листопад 2025'!I15+'грудень 2025'!I15</f>
        <v>#REF!</v>
      </c>
      <c r="J15" s="52" t="e">
        <f>'січень 2025'!J15+'лютий 2025'!J15+'березень 2025'!J15+'квітень 2025'!J15+'травень 2025'!J15+'червень 2025 '!#REF!+'липень 2025'!#REF!+'серпень 2025 '!J15+'вересень 2025'!J15+'жовтень 2025'!J15+'листопад 2025'!J15+'грудень 2025'!J15</f>
        <v>#REF!</v>
      </c>
      <c r="K15" s="52" t="e">
        <f>'січень 2025'!K15+'лютий 2025'!K15+'березень 2025'!K15+'квітень 2025'!K15+'травень 2025'!K15+'червень 2025 '!#REF!+'липень 2025'!#REF!+'серпень 2025 '!K15+'вересень 2025'!K15+'жовтень 2025'!K15+'листопад 2025'!K15+'грудень 2025'!K15</f>
        <v>#REF!</v>
      </c>
      <c r="L15" s="52" t="e">
        <f>'січень 2025'!L15+'лютий 2025'!L15+'березень 2025'!L15+'квітень 2025'!L15+'травень 2025'!L15+'червень 2025 '!#REF!+'липень 2025'!#REF!+'серпень 2025 '!L15+'вересень 2025'!L15+'жовтень 2025'!L15+'листопад 2025'!L15+'грудень 2025'!L15</f>
        <v>#REF!</v>
      </c>
      <c r="M15" s="52" t="e">
        <f>'січень 2025'!M15+'лютий 2025'!M15+'березень 2025'!M15+'квітень 2025'!M15+'травень 2025'!M15+'червень 2025 '!#REF!+'липень 2025'!#REF!+'серпень 2025 '!M15+'вересень 2025'!M15+'жовтень 2025'!M15+'листопад 2025'!M15+'грудень 2025'!M15</f>
        <v>#REF!</v>
      </c>
      <c r="N15" s="52" t="e">
        <f>'січень 2025'!N15+'лютий 2025'!N15+'березень 2025'!N15+'квітень 2025'!N15+'травень 2025'!N15+'червень 2025 '!#REF!+'липень 2025'!#REF!+'серпень 2025 '!N15+'вересень 2025'!N15+'жовтень 2025'!N15+'листопад 2025'!N15+'грудень 2025'!N15</f>
        <v>#REF!</v>
      </c>
      <c r="O15" s="52" t="e">
        <f>'січень 2025'!O15+'лютий 2025'!O15+'березень 2025'!O15+'квітень 2025'!O15+'травень 2025'!O15+'червень 2025 '!#REF!+'липень 2025'!#REF!+'серпень 2025 '!O15+'вересень 2025'!O15+'жовтень 2025'!O15+'листопад 2025'!O15+'грудень 2025'!O15</f>
        <v>#REF!</v>
      </c>
      <c r="P15" s="52" t="e">
        <f>'січень 2025'!P15+'лютий 2025'!P15+'березень 2025'!P15+'квітень 2025'!P15+'травень 2025'!P15+'червень 2025 '!#REF!+'липень 2025'!#REF!+'серпень 2025 '!P15+'вересень 2025'!P15+'жовтень 2025'!P15+'листопад 2025'!P15+'грудень 2025'!P15</f>
        <v>#REF!</v>
      </c>
      <c r="Q15" s="52" t="e">
        <f>'січень 2025'!Q15+'лютий 2025'!Q15+'березень 2025'!Q15+'квітень 2025'!Q15+'травень 2025'!Q15+'червень 2025 '!#REF!+'липень 2025'!#REF!+'серпень 2025 '!Q15+'вересень 2025'!Q15+'жовтень 2025'!Q15+'листопад 2025'!Q15+'грудень 2025'!Q15</f>
        <v>#REF!</v>
      </c>
      <c r="R15" s="52" t="e">
        <f>'січень 2025'!R15+'лютий 2025'!R15+'березень 2025'!R15+'квітень 2025'!R15+'травень 2025'!R15+'червень 2025 '!#REF!+'липень 2025'!#REF!+'серпень 2025 '!R15+'вересень 2025'!R15+'жовтень 2025'!R15+'листопад 2025'!R15+'грудень 2025'!R15</f>
        <v>#REF!</v>
      </c>
      <c r="S15" s="52" t="e">
        <f>'січень 2025'!S15+'лютий 2025'!S15+'березень 2025'!S15+'квітень 2025'!S15+'травень 2025'!S15+'червень 2025 '!#REF!+'липень 2025'!#REF!+'серпень 2025 '!S15+'вересень 2025'!S15+'жовтень 2025'!S15+'листопад 2025'!S15+'грудень 2025'!S15</f>
        <v>#REF!</v>
      </c>
      <c r="T15" s="52" t="e">
        <f>'січень 2025'!T15+'лютий 2025'!T15+'березень 2025'!T15+'квітень 2025'!T15+'травень 2025'!T15+'червень 2025 '!#REF!+'липень 2025'!#REF!+'серпень 2025 '!T15+'вересень 2025'!T15+'жовтень 2025'!T15+'листопад 2025'!T15+'грудень 2025'!T15</f>
        <v>#REF!</v>
      </c>
      <c r="U15" s="52" t="e">
        <f>'січень 2025'!U15+'лютий 2025'!U15+'березень 2025'!U15+'квітень 2025'!U15+'травень 2025'!U15+'червень 2025 '!#REF!+'липень 2025'!#REF!+'серпень 2025 '!U15+'вересень 2025'!U15+'жовтень 2025'!U15+'листопад 2025'!U15+'грудень 2025'!U15</f>
        <v>#REF!</v>
      </c>
      <c r="V15" s="52" t="e">
        <f>'січень 2025'!V15+'лютий 2025'!V15+'березень 2025'!V15+'квітень 2025'!V15+'травень 2025'!V15+'червень 2025 '!#REF!+'липень 2025'!#REF!+'серпень 2025 '!V15+'вересень 2025'!V15+'жовтень 2025'!V15+'листопад 2025'!V15+'грудень 2025'!V15</f>
        <v>#REF!</v>
      </c>
      <c r="W15" s="50" t="e">
        <f t="shared" si="0"/>
        <v>#REF!</v>
      </c>
    </row>
    <row r="16" spans="1:27" x14ac:dyDescent="0.3">
      <c r="A16" s="18">
        <v>7</v>
      </c>
      <c r="B16" s="18" t="s">
        <v>7</v>
      </c>
      <c r="D16" s="52" t="e">
        <f>'січень 2025'!D16+'лютий 2025'!D16+'березень 2025'!D16+'квітень 2025'!D16+'травень 2025'!D16+'червень 2025 '!#REF!+'липень 2025'!#REF!+'серпень 2025 '!D16+'вересень 2025'!D16+'жовтень 2025'!D16+'листопад 2025'!D16+'грудень 2025'!D16</f>
        <v>#REF!</v>
      </c>
      <c r="E16" s="52" t="e">
        <f>'січень 2025'!E16+'лютий 2025'!E16+'березень 2025'!E16+'квітень 2025'!E16+'травень 2025'!E16+'червень 2025 '!#REF!+'липень 2025'!#REF!+'серпень 2025 '!E16+'вересень 2025'!E16+'жовтень 2025'!E16+'листопад 2025'!E16+'грудень 2025'!E16</f>
        <v>#REF!</v>
      </c>
      <c r="F16" s="52" t="e">
        <f>'січень 2025'!F16+'лютий 2025'!F16+'березень 2025'!F16+'квітень 2025'!F16+'травень 2025'!F16+'червень 2025 '!#REF!+'липень 2025'!#REF!+'серпень 2025 '!F16+'вересень 2025'!F16+'жовтень 2025'!F16+'листопад 2025'!F16+'грудень 2025'!F16</f>
        <v>#REF!</v>
      </c>
      <c r="G16" s="52" t="e">
        <f>'січень 2025'!G16+'лютий 2025'!G16+'березень 2025'!G16+'квітень 2025'!G16+'травень 2025'!G16+'червень 2025 '!#REF!+'липень 2025'!#REF!+'серпень 2025 '!G16+'вересень 2025'!G16+'жовтень 2025'!G16+'листопад 2025'!G16+'грудень 2025'!G16</f>
        <v>#REF!</v>
      </c>
      <c r="H16" s="52" t="e">
        <f>'січень 2025'!H16+'лютий 2025'!H16+'березень 2025'!H16+'квітень 2025'!H16+'травень 2025'!H16+'червень 2025 '!#REF!+'липень 2025'!#REF!+'серпень 2025 '!H16+'вересень 2025'!H16+'жовтень 2025'!H16+'листопад 2025'!H16+'грудень 2025'!H16</f>
        <v>#REF!</v>
      </c>
      <c r="I16" s="52" t="e">
        <f>'січень 2025'!I16+'лютий 2025'!I16+'березень 2025'!I16+'квітень 2025'!I16+'травень 2025'!I16+'червень 2025 '!#REF!+'липень 2025'!#REF!+'серпень 2025 '!I16+'вересень 2025'!I16+'жовтень 2025'!I16+'листопад 2025'!I16+'грудень 2025'!I16</f>
        <v>#REF!</v>
      </c>
      <c r="J16" s="52" t="e">
        <f>'січень 2025'!J16+'лютий 2025'!J16+'березень 2025'!J16+'квітень 2025'!J16+'травень 2025'!J16+'червень 2025 '!#REF!+'липень 2025'!#REF!+'серпень 2025 '!J16+'вересень 2025'!J16+'жовтень 2025'!J16+'листопад 2025'!J16+'грудень 2025'!J16</f>
        <v>#REF!</v>
      </c>
      <c r="K16" s="52" t="e">
        <f>'січень 2025'!K16+'лютий 2025'!K16+'березень 2025'!K16+'квітень 2025'!K16+'травень 2025'!K16+'червень 2025 '!#REF!+'липень 2025'!#REF!+'серпень 2025 '!K16+'вересень 2025'!K16+'жовтень 2025'!K16+'листопад 2025'!K16+'грудень 2025'!K16</f>
        <v>#REF!</v>
      </c>
      <c r="L16" s="52" t="e">
        <f>'січень 2025'!L16+'лютий 2025'!L16+'березень 2025'!L16+'квітень 2025'!L16+'травень 2025'!L16+'червень 2025 '!#REF!+'липень 2025'!#REF!+'серпень 2025 '!L16+'вересень 2025'!L16+'жовтень 2025'!L16+'листопад 2025'!L16+'грудень 2025'!L16</f>
        <v>#REF!</v>
      </c>
      <c r="M16" s="52" t="e">
        <f>'січень 2025'!M16+'лютий 2025'!M16+'березень 2025'!M16+'квітень 2025'!M16+'травень 2025'!M16+'червень 2025 '!#REF!+'липень 2025'!#REF!+'серпень 2025 '!M16+'вересень 2025'!M16+'жовтень 2025'!M16+'листопад 2025'!M16+'грудень 2025'!M16</f>
        <v>#REF!</v>
      </c>
      <c r="N16" s="52" t="e">
        <f>'січень 2025'!N16+'лютий 2025'!N16+'березень 2025'!N16+'квітень 2025'!N16+'травень 2025'!N16+'червень 2025 '!#REF!+'липень 2025'!#REF!+'серпень 2025 '!N16+'вересень 2025'!N16+'жовтень 2025'!N16+'листопад 2025'!N16+'грудень 2025'!N16</f>
        <v>#REF!</v>
      </c>
      <c r="O16" s="52" t="e">
        <f>'січень 2025'!O16+'лютий 2025'!O16+'березень 2025'!O16+'квітень 2025'!O16+'травень 2025'!O16+'червень 2025 '!#REF!+'липень 2025'!#REF!+'серпень 2025 '!O16+'вересень 2025'!O16+'жовтень 2025'!O16+'листопад 2025'!O16+'грудень 2025'!O16</f>
        <v>#REF!</v>
      </c>
      <c r="P16" s="52" t="e">
        <f>'січень 2025'!P16+'лютий 2025'!P16+'березень 2025'!P16+'квітень 2025'!P16+'травень 2025'!P16+'червень 2025 '!#REF!+'липень 2025'!#REF!+'серпень 2025 '!P16+'вересень 2025'!P16+'жовтень 2025'!P16+'листопад 2025'!P16+'грудень 2025'!P16</f>
        <v>#REF!</v>
      </c>
      <c r="Q16" s="52" t="e">
        <f>'січень 2025'!Q16+'лютий 2025'!Q16+'березень 2025'!Q16+'квітень 2025'!Q16+'травень 2025'!Q16+'червень 2025 '!#REF!+'липень 2025'!#REF!+'серпень 2025 '!Q16+'вересень 2025'!Q16+'жовтень 2025'!Q16+'листопад 2025'!Q16+'грудень 2025'!Q16</f>
        <v>#REF!</v>
      </c>
      <c r="R16" s="52" t="e">
        <f>'січень 2025'!R16+'лютий 2025'!R16+'березень 2025'!R16+'квітень 2025'!R16+'травень 2025'!R16+'червень 2025 '!#REF!+'липень 2025'!#REF!+'серпень 2025 '!R16+'вересень 2025'!R16+'жовтень 2025'!R16+'листопад 2025'!R16+'грудень 2025'!R16</f>
        <v>#REF!</v>
      </c>
      <c r="S16" s="52" t="e">
        <f>'січень 2025'!S16+'лютий 2025'!S16+'березень 2025'!S16+'квітень 2025'!S16+'травень 2025'!S16+'червень 2025 '!#REF!+'липень 2025'!#REF!+'серпень 2025 '!S16+'вересень 2025'!S16+'жовтень 2025'!S16+'листопад 2025'!S16+'грудень 2025'!S16</f>
        <v>#REF!</v>
      </c>
      <c r="T16" s="52" t="e">
        <f>'січень 2025'!T16+'лютий 2025'!T16+'березень 2025'!T16+'квітень 2025'!T16+'травень 2025'!T16+'червень 2025 '!#REF!+'липень 2025'!#REF!+'серпень 2025 '!T16+'вересень 2025'!T16+'жовтень 2025'!T16+'листопад 2025'!T16+'грудень 2025'!T16</f>
        <v>#REF!</v>
      </c>
      <c r="U16" s="52" t="e">
        <f>'січень 2025'!U16+'лютий 2025'!U16+'березень 2025'!U16+'квітень 2025'!U16+'травень 2025'!U16+'червень 2025 '!#REF!+'липень 2025'!#REF!+'серпень 2025 '!U16+'вересень 2025'!U16+'жовтень 2025'!U16+'листопад 2025'!U16+'грудень 2025'!U16</f>
        <v>#REF!</v>
      </c>
      <c r="V16" s="52" t="e">
        <f>'січень 2025'!V16+'лютий 2025'!V16+'березень 2025'!V16+'квітень 2025'!V16+'травень 2025'!V16+'червень 2025 '!#REF!+'липень 2025'!#REF!+'серпень 2025 '!V16+'вересень 2025'!V16+'жовтень 2025'!V16+'листопад 2025'!V16+'грудень 2025'!V16</f>
        <v>#REF!</v>
      </c>
      <c r="W16" s="50" t="e">
        <f t="shared" si="0"/>
        <v>#REF!</v>
      </c>
    </row>
    <row r="17" spans="1:27" x14ac:dyDescent="0.3">
      <c r="A17" s="18">
        <v>8</v>
      </c>
      <c r="B17" s="18" t="s">
        <v>8</v>
      </c>
      <c r="D17" s="52" t="e">
        <f>'січень 2025'!D17+'лютий 2025'!D17+'березень 2025'!D17+'квітень 2025'!D17+'травень 2025'!D17+'червень 2025 '!#REF!+'липень 2025'!#REF!+'серпень 2025 '!D17+'вересень 2025'!D17+'жовтень 2025'!D17+'листопад 2025'!D17+'грудень 2025'!D17</f>
        <v>#REF!</v>
      </c>
      <c r="E17" s="52" t="e">
        <f>'січень 2025'!E17+'лютий 2025'!E17+'березень 2025'!E17+'квітень 2025'!E17+'травень 2025'!E17+'червень 2025 '!#REF!+'липень 2025'!#REF!+'серпень 2025 '!E17+'вересень 2025'!E17+'жовтень 2025'!E17+'листопад 2025'!E17+'грудень 2025'!E17</f>
        <v>#REF!</v>
      </c>
      <c r="F17" s="52" t="e">
        <f>'січень 2025'!F17+'лютий 2025'!F17+'березень 2025'!F17+'квітень 2025'!F17+'травень 2025'!F17+'червень 2025 '!#REF!+'липень 2025'!#REF!+'серпень 2025 '!F17+'вересень 2025'!F17+'жовтень 2025'!F17+'листопад 2025'!F17+'грудень 2025'!F17</f>
        <v>#REF!</v>
      </c>
      <c r="G17" s="52" t="e">
        <f>'січень 2025'!G17+'лютий 2025'!G17+'березень 2025'!G17+'квітень 2025'!G17+'травень 2025'!G17+'червень 2025 '!#REF!+'липень 2025'!#REF!+'серпень 2025 '!G17+'вересень 2025'!G17+'жовтень 2025'!G17+'листопад 2025'!G17+'грудень 2025'!G17</f>
        <v>#REF!</v>
      </c>
      <c r="H17" s="52" t="e">
        <f>'січень 2025'!H17+'лютий 2025'!H17+'березень 2025'!H17+'квітень 2025'!H17+'травень 2025'!H17+'червень 2025 '!#REF!+'липень 2025'!#REF!+'серпень 2025 '!H17+'вересень 2025'!H17+'жовтень 2025'!H17+'листопад 2025'!H17+'грудень 2025'!H17</f>
        <v>#REF!</v>
      </c>
      <c r="I17" s="52" t="e">
        <f>'січень 2025'!I17+'лютий 2025'!I17+'березень 2025'!I17+'квітень 2025'!I17+'травень 2025'!I17+'червень 2025 '!#REF!+'липень 2025'!#REF!+'серпень 2025 '!I17+'вересень 2025'!I17+'жовтень 2025'!I17+'листопад 2025'!I17+'грудень 2025'!I17</f>
        <v>#REF!</v>
      </c>
      <c r="J17" s="52" t="e">
        <f>'січень 2025'!J17+'лютий 2025'!J17+'березень 2025'!J17+'квітень 2025'!J17+'травень 2025'!J17+'червень 2025 '!#REF!+'липень 2025'!#REF!+'серпень 2025 '!J17+'вересень 2025'!J17+'жовтень 2025'!J17+'листопад 2025'!J17+'грудень 2025'!J17</f>
        <v>#REF!</v>
      </c>
      <c r="K17" s="52" t="e">
        <f>'січень 2025'!K17+'лютий 2025'!K17+'березень 2025'!K17+'квітень 2025'!K17+'травень 2025'!K17+'червень 2025 '!#REF!+'липень 2025'!#REF!+'серпень 2025 '!K17+'вересень 2025'!K17+'жовтень 2025'!K17+'листопад 2025'!K17+'грудень 2025'!K17</f>
        <v>#REF!</v>
      </c>
      <c r="L17" s="52" t="e">
        <f>'січень 2025'!L17+'лютий 2025'!L17+'березень 2025'!L17+'квітень 2025'!L17+'травень 2025'!L17+'червень 2025 '!#REF!+'липень 2025'!#REF!+'серпень 2025 '!L17+'вересень 2025'!L17+'жовтень 2025'!L17+'листопад 2025'!L17+'грудень 2025'!L17</f>
        <v>#REF!</v>
      </c>
      <c r="M17" s="52" t="e">
        <f>'січень 2025'!M17+'лютий 2025'!M17+'березень 2025'!M17+'квітень 2025'!M17+'травень 2025'!M17+'червень 2025 '!#REF!+'липень 2025'!#REF!+'серпень 2025 '!M17+'вересень 2025'!M17+'жовтень 2025'!M17+'листопад 2025'!M17+'грудень 2025'!M17</f>
        <v>#REF!</v>
      </c>
      <c r="N17" s="52" t="e">
        <f>'січень 2025'!N17+'лютий 2025'!N17+'березень 2025'!N17+'квітень 2025'!N17+'травень 2025'!N17+'червень 2025 '!#REF!+'липень 2025'!#REF!+'серпень 2025 '!N17+'вересень 2025'!N17+'жовтень 2025'!N17+'листопад 2025'!N17+'грудень 2025'!N17</f>
        <v>#REF!</v>
      </c>
      <c r="O17" s="52" t="e">
        <f>'січень 2025'!O17+'лютий 2025'!O17+'березень 2025'!O17+'квітень 2025'!O17+'травень 2025'!O17+'червень 2025 '!#REF!+'липень 2025'!#REF!+'серпень 2025 '!O17+'вересень 2025'!O17+'жовтень 2025'!O17+'листопад 2025'!O17+'грудень 2025'!O17</f>
        <v>#REF!</v>
      </c>
      <c r="P17" s="52" t="e">
        <f>'січень 2025'!P17+'лютий 2025'!P17+'березень 2025'!P17+'квітень 2025'!P17+'травень 2025'!P17+'червень 2025 '!#REF!+'липень 2025'!#REF!+'серпень 2025 '!P17+'вересень 2025'!P17+'жовтень 2025'!P17+'листопад 2025'!P17+'грудень 2025'!P17</f>
        <v>#REF!</v>
      </c>
      <c r="Q17" s="52" t="e">
        <f>'січень 2025'!Q17+'лютий 2025'!Q17+'березень 2025'!Q17+'квітень 2025'!Q17+'травень 2025'!Q17+'червень 2025 '!#REF!+'липень 2025'!#REF!+'серпень 2025 '!Q17+'вересень 2025'!Q17+'жовтень 2025'!Q17+'листопад 2025'!Q17+'грудень 2025'!Q17</f>
        <v>#REF!</v>
      </c>
      <c r="R17" s="52" t="e">
        <f>'січень 2025'!R17+'лютий 2025'!R17+'березень 2025'!R17+'квітень 2025'!R17+'травень 2025'!R17+'червень 2025 '!#REF!+'липень 2025'!#REF!+'серпень 2025 '!R17+'вересень 2025'!R17+'жовтень 2025'!R17+'листопад 2025'!R17+'грудень 2025'!R17</f>
        <v>#REF!</v>
      </c>
      <c r="S17" s="52" t="e">
        <f>'січень 2025'!S17+'лютий 2025'!S17+'березень 2025'!S17+'квітень 2025'!S17+'травень 2025'!S17+'червень 2025 '!#REF!+'липень 2025'!#REF!+'серпень 2025 '!S17+'вересень 2025'!S17+'жовтень 2025'!S17+'листопад 2025'!S17+'грудень 2025'!S17</f>
        <v>#REF!</v>
      </c>
      <c r="T17" s="52" t="e">
        <f>'січень 2025'!T17+'лютий 2025'!T17+'березень 2025'!T17+'квітень 2025'!T17+'травень 2025'!T17+'червень 2025 '!#REF!+'липень 2025'!#REF!+'серпень 2025 '!T17+'вересень 2025'!T17+'жовтень 2025'!T17+'листопад 2025'!T17+'грудень 2025'!T17</f>
        <v>#REF!</v>
      </c>
      <c r="U17" s="52" t="e">
        <f>'січень 2025'!U17+'лютий 2025'!U17+'березень 2025'!U17+'квітень 2025'!U17+'травень 2025'!U17+'червень 2025 '!#REF!+'липень 2025'!#REF!+'серпень 2025 '!U17+'вересень 2025'!U17+'жовтень 2025'!U17+'листопад 2025'!U17+'грудень 2025'!U17</f>
        <v>#REF!</v>
      </c>
      <c r="V17" s="52" t="e">
        <f>'січень 2025'!V17+'лютий 2025'!V17+'березень 2025'!V17+'квітень 2025'!V17+'травень 2025'!V17+'червень 2025 '!#REF!+'липень 2025'!#REF!+'серпень 2025 '!V17+'вересень 2025'!V17+'жовтень 2025'!V17+'листопад 2025'!V17+'грудень 2025'!V17</f>
        <v>#REF!</v>
      </c>
      <c r="W17" s="50" t="e">
        <f t="shared" si="0"/>
        <v>#REF!</v>
      </c>
    </row>
    <row r="18" spans="1:27" x14ac:dyDescent="0.3">
      <c r="A18" s="18">
        <v>9</v>
      </c>
      <c r="B18" s="18" t="s">
        <v>9</v>
      </c>
      <c r="D18" s="52" t="e">
        <f>'січень 2025'!D18+'лютий 2025'!D18+'березень 2025'!D18+'квітень 2025'!D18+'травень 2025'!D18+'червень 2025 '!#REF!+'липень 2025'!#REF!+'серпень 2025 '!D18+'вересень 2025'!D18+'жовтень 2025'!D18+'листопад 2025'!D18+'грудень 2025'!D18</f>
        <v>#REF!</v>
      </c>
      <c r="E18" s="52" t="e">
        <f>'січень 2025'!E18+'лютий 2025'!E18+'березень 2025'!E18+'квітень 2025'!E18+'травень 2025'!E18+'червень 2025 '!#REF!+'липень 2025'!#REF!+'серпень 2025 '!E18+'вересень 2025'!E18+'жовтень 2025'!E18+'листопад 2025'!E18+'грудень 2025'!E18</f>
        <v>#REF!</v>
      </c>
      <c r="F18" s="52" t="e">
        <f>'січень 2025'!F18+'лютий 2025'!F18+'березень 2025'!F18+'квітень 2025'!F18+'травень 2025'!F18+'червень 2025 '!#REF!+'липень 2025'!#REF!+'серпень 2025 '!F18+'вересень 2025'!F18+'жовтень 2025'!F18+'листопад 2025'!F18+'грудень 2025'!F18</f>
        <v>#REF!</v>
      </c>
      <c r="G18" s="52" t="e">
        <f>'січень 2025'!G18+'лютий 2025'!G18+'березень 2025'!G18+'квітень 2025'!G18+'травень 2025'!G18+'червень 2025 '!#REF!+'липень 2025'!#REF!+'серпень 2025 '!G18+'вересень 2025'!G18+'жовтень 2025'!G18+'листопад 2025'!G18+'грудень 2025'!G18</f>
        <v>#REF!</v>
      </c>
      <c r="H18" s="52" t="e">
        <f>'січень 2025'!H18+'лютий 2025'!H18+'березень 2025'!H18+'квітень 2025'!H18+'травень 2025'!H18+'червень 2025 '!#REF!+'липень 2025'!#REF!+'серпень 2025 '!H18+'вересень 2025'!H18+'жовтень 2025'!H18+'листопад 2025'!H18+'грудень 2025'!H18</f>
        <v>#REF!</v>
      </c>
      <c r="I18" s="52" t="e">
        <f>'січень 2025'!I18+'лютий 2025'!I18+'березень 2025'!I18+'квітень 2025'!I18+'травень 2025'!I18+'червень 2025 '!#REF!+'липень 2025'!#REF!+'серпень 2025 '!I18+'вересень 2025'!I18+'жовтень 2025'!I18+'листопад 2025'!I18+'грудень 2025'!I18</f>
        <v>#REF!</v>
      </c>
      <c r="J18" s="52" t="e">
        <f>'січень 2025'!J18+'лютий 2025'!J18+'березень 2025'!J18+'квітень 2025'!J18+'травень 2025'!J18+'червень 2025 '!#REF!+'липень 2025'!#REF!+'серпень 2025 '!J18+'вересень 2025'!J18+'жовтень 2025'!J18+'листопад 2025'!J18+'грудень 2025'!J18</f>
        <v>#REF!</v>
      </c>
      <c r="K18" s="52" t="e">
        <f>'січень 2025'!K18+'лютий 2025'!K18+'березень 2025'!K18+'квітень 2025'!K18+'травень 2025'!K18+'червень 2025 '!#REF!+'липень 2025'!#REF!+'серпень 2025 '!K18+'вересень 2025'!K18+'жовтень 2025'!K18+'листопад 2025'!K18+'грудень 2025'!K18</f>
        <v>#REF!</v>
      </c>
      <c r="L18" s="52" t="e">
        <f>'січень 2025'!L18+'лютий 2025'!L18+'березень 2025'!L18+'квітень 2025'!L18+'травень 2025'!L18+'червень 2025 '!#REF!+'липень 2025'!#REF!+'серпень 2025 '!L18+'вересень 2025'!L18+'жовтень 2025'!L18+'листопад 2025'!L18+'грудень 2025'!L18</f>
        <v>#REF!</v>
      </c>
      <c r="M18" s="52" t="e">
        <f>'січень 2025'!M18+'лютий 2025'!M18+'березень 2025'!M18+'квітень 2025'!M18+'травень 2025'!M18+'червень 2025 '!#REF!+'липень 2025'!#REF!+'серпень 2025 '!M18+'вересень 2025'!M18+'жовтень 2025'!M18+'листопад 2025'!M18+'грудень 2025'!M18</f>
        <v>#REF!</v>
      </c>
      <c r="N18" s="52" t="e">
        <f>'січень 2025'!N18+'лютий 2025'!N18+'березень 2025'!N18+'квітень 2025'!N18+'травень 2025'!N18+'червень 2025 '!#REF!+'липень 2025'!#REF!+'серпень 2025 '!N18+'вересень 2025'!N18+'жовтень 2025'!N18+'листопад 2025'!N18+'грудень 2025'!N18</f>
        <v>#REF!</v>
      </c>
      <c r="O18" s="52" t="e">
        <f>'січень 2025'!O18+'лютий 2025'!O18+'березень 2025'!O18+'квітень 2025'!O18+'травень 2025'!O18+'червень 2025 '!#REF!+'липень 2025'!#REF!+'серпень 2025 '!O18+'вересень 2025'!O18+'жовтень 2025'!O18+'листопад 2025'!O18+'грудень 2025'!O18</f>
        <v>#REF!</v>
      </c>
      <c r="P18" s="52" t="e">
        <f>'січень 2025'!P18+'лютий 2025'!P18+'березень 2025'!P18+'квітень 2025'!P18+'травень 2025'!P18+'червень 2025 '!#REF!+'липень 2025'!#REF!+'серпень 2025 '!P18+'вересень 2025'!P18+'жовтень 2025'!P18+'листопад 2025'!P18+'грудень 2025'!P18</f>
        <v>#REF!</v>
      </c>
      <c r="Q18" s="52" t="e">
        <f>'січень 2025'!Q18+'лютий 2025'!Q18+'березень 2025'!Q18+'квітень 2025'!Q18+'травень 2025'!Q18+'червень 2025 '!#REF!+'липень 2025'!#REF!+'серпень 2025 '!Q18+'вересень 2025'!Q18+'жовтень 2025'!Q18+'листопад 2025'!Q18+'грудень 2025'!Q18</f>
        <v>#REF!</v>
      </c>
      <c r="R18" s="52" t="e">
        <f>'січень 2025'!R18+'лютий 2025'!R18+'березень 2025'!R18+'квітень 2025'!R18+'травень 2025'!R18+'червень 2025 '!#REF!+'липень 2025'!#REF!+'серпень 2025 '!R18+'вересень 2025'!R18+'жовтень 2025'!R18+'листопад 2025'!R18+'грудень 2025'!R18</f>
        <v>#REF!</v>
      </c>
      <c r="S18" s="52" t="e">
        <f>'січень 2025'!S18+'лютий 2025'!S18+'березень 2025'!S18+'квітень 2025'!S18+'травень 2025'!S18+'червень 2025 '!#REF!+'липень 2025'!#REF!+'серпень 2025 '!S18+'вересень 2025'!S18+'жовтень 2025'!S18+'листопад 2025'!S18+'грудень 2025'!S18</f>
        <v>#REF!</v>
      </c>
      <c r="T18" s="52" t="e">
        <f>'січень 2025'!T18+'лютий 2025'!T18+'березень 2025'!T18+'квітень 2025'!T18+'травень 2025'!T18+'червень 2025 '!#REF!+'липень 2025'!#REF!+'серпень 2025 '!T18+'вересень 2025'!T18+'жовтень 2025'!T18+'листопад 2025'!T18+'грудень 2025'!T18</f>
        <v>#REF!</v>
      </c>
      <c r="U18" s="52" t="e">
        <f>'січень 2025'!U18+'лютий 2025'!U18+'березень 2025'!U18+'квітень 2025'!U18+'травень 2025'!U18+'червень 2025 '!#REF!+'липень 2025'!#REF!+'серпень 2025 '!U18+'вересень 2025'!U18+'жовтень 2025'!U18+'листопад 2025'!U18+'грудень 2025'!U18</f>
        <v>#REF!</v>
      </c>
      <c r="V18" s="52" t="e">
        <f>'січень 2025'!V18+'лютий 2025'!V18+'березень 2025'!V18+'квітень 2025'!V18+'травень 2025'!V18+'червень 2025 '!#REF!+'липень 2025'!#REF!+'серпень 2025 '!V18+'вересень 2025'!V18+'жовтень 2025'!V18+'листопад 2025'!V18+'грудень 2025'!V18</f>
        <v>#REF!</v>
      </c>
      <c r="W18" s="50" t="e">
        <f t="shared" si="0"/>
        <v>#REF!</v>
      </c>
    </row>
    <row r="19" spans="1:27" x14ac:dyDescent="0.3">
      <c r="A19" s="18">
        <v>10</v>
      </c>
      <c r="B19" s="18" t="s">
        <v>10</v>
      </c>
      <c r="D19" s="52" t="e">
        <f>'січень 2025'!D19+'лютий 2025'!D19+'березень 2025'!D19+'квітень 2025'!D19+'травень 2025'!D19+'червень 2025 '!#REF!+'липень 2025'!#REF!+'серпень 2025 '!D19+'вересень 2025'!D19+'жовтень 2025'!D19+'листопад 2025'!D19+'грудень 2025'!D19</f>
        <v>#REF!</v>
      </c>
      <c r="E19" s="52" t="e">
        <f>'січень 2025'!E19+'лютий 2025'!E19+'березень 2025'!E19+'квітень 2025'!E19+'травень 2025'!E19+'червень 2025 '!#REF!+'липень 2025'!#REF!+'серпень 2025 '!E19+'вересень 2025'!E19+'жовтень 2025'!E19+'листопад 2025'!E19+'грудень 2025'!E19</f>
        <v>#REF!</v>
      </c>
      <c r="F19" s="52" t="e">
        <f>'січень 2025'!F19+'лютий 2025'!F19+'березень 2025'!F19+'квітень 2025'!F19+'травень 2025'!F19+'червень 2025 '!#REF!+'липень 2025'!#REF!+'серпень 2025 '!F19+'вересень 2025'!F19+'жовтень 2025'!F19+'листопад 2025'!F19+'грудень 2025'!F19</f>
        <v>#REF!</v>
      </c>
      <c r="G19" s="52" t="e">
        <f>'січень 2025'!G19+'лютий 2025'!G19+'березень 2025'!G19+'квітень 2025'!G19+'травень 2025'!G19+'червень 2025 '!#REF!+'липень 2025'!#REF!+'серпень 2025 '!G19+'вересень 2025'!G19+'жовтень 2025'!G19+'листопад 2025'!G19+'грудень 2025'!G19</f>
        <v>#REF!</v>
      </c>
      <c r="H19" s="52" t="e">
        <f>'січень 2025'!H19+'лютий 2025'!H19+'березень 2025'!H19+'квітень 2025'!H19+'травень 2025'!H19+'червень 2025 '!#REF!+'липень 2025'!#REF!+'серпень 2025 '!H19+'вересень 2025'!H19+'жовтень 2025'!H19+'листопад 2025'!H19+'грудень 2025'!H19</f>
        <v>#REF!</v>
      </c>
      <c r="I19" s="52" t="e">
        <f>'січень 2025'!I19+'лютий 2025'!I19+'березень 2025'!I19+'квітень 2025'!I19+'травень 2025'!I19+'червень 2025 '!#REF!+'липень 2025'!#REF!+'серпень 2025 '!I19+'вересень 2025'!I19+'жовтень 2025'!I19+'листопад 2025'!I19+'грудень 2025'!I19</f>
        <v>#REF!</v>
      </c>
      <c r="J19" s="52" t="e">
        <f>'січень 2025'!J19+'лютий 2025'!J19+'березень 2025'!J19+'квітень 2025'!J19+'травень 2025'!J19+'червень 2025 '!#REF!+'липень 2025'!#REF!+'серпень 2025 '!J19+'вересень 2025'!J19+'жовтень 2025'!J19+'листопад 2025'!J19+'грудень 2025'!J19</f>
        <v>#REF!</v>
      </c>
      <c r="K19" s="52" t="e">
        <f>'січень 2025'!K19+'лютий 2025'!K19+'березень 2025'!K19+'квітень 2025'!K19+'травень 2025'!K19+'червень 2025 '!#REF!+'липень 2025'!#REF!+'серпень 2025 '!K19+'вересень 2025'!K19+'жовтень 2025'!K19+'листопад 2025'!K19+'грудень 2025'!K19</f>
        <v>#REF!</v>
      </c>
      <c r="L19" s="52" t="e">
        <f>'січень 2025'!L19+'лютий 2025'!L19+'березень 2025'!L19+'квітень 2025'!L19+'травень 2025'!L19+'червень 2025 '!#REF!+'липень 2025'!#REF!+'серпень 2025 '!L19+'вересень 2025'!L19+'жовтень 2025'!L19+'листопад 2025'!L19+'грудень 2025'!L19</f>
        <v>#REF!</v>
      </c>
      <c r="M19" s="52" t="e">
        <f>'січень 2025'!M19+'лютий 2025'!M19+'березень 2025'!M19+'квітень 2025'!M19+'травень 2025'!M19+'червень 2025 '!#REF!+'липень 2025'!#REF!+'серпень 2025 '!M19+'вересень 2025'!M19+'жовтень 2025'!M19+'листопад 2025'!M19+'грудень 2025'!M19</f>
        <v>#REF!</v>
      </c>
      <c r="N19" s="52" t="e">
        <f>'січень 2025'!N19+'лютий 2025'!N19+'березень 2025'!N19+'квітень 2025'!N19+'травень 2025'!N19+'червень 2025 '!#REF!+'липень 2025'!#REF!+'серпень 2025 '!N19+'вересень 2025'!N19+'жовтень 2025'!N19+'листопад 2025'!N19+'грудень 2025'!N19</f>
        <v>#REF!</v>
      </c>
      <c r="O19" s="52" t="e">
        <f>'січень 2025'!O19+'лютий 2025'!O19+'березень 2025'!O19+'квітень 2025'!O19+'травень 2025'!O19+'червень 2025 '!#REF!+'липень 2025'!#REF!+'серпень 2025 '!O19+'вересень 2025'!O19+'жовтень 2025'!O19+'листопад 2025'!O19+'грудень 2025'!O19</f>
        <v>#REF!</v>
      </c>
      <c r="P19" s="52" t="e">
        <f>'січень 2025'!P19+'лютий 2025'!P19+'березень 2025'!P19+'квітень 2025'!P19+'травень 2025'!P19+'червень 2025 '!#REF!+'липень 2025'!#REF!+'серпень 2025 '!P19+'вересень 2025'!P19+'жовтень 2025'!P19+'листопад 2025'!P19+'грудень 2025'!P19</f>
        <v>#REF!</v>
      </c>
      <c r="Q19" s="52" t="e">
        <f>'січень 2025'!Q19+'лютий 2025'!Q19+'березень 2025'!Q19+'квітень 2025'!Q19+'травень 2025'!Q19+'червень 2025 '!#REF!+'липень 2025'!#REF!+'серпень 2025 '!Q19+'вересень 2025'!Q19+'жовтень 2025'!Q19+'листопад 2025'!Q19+'грудень 2025'!Q19</f>
        <v>#REF!</v>
      </c>
      <c r="R19" s="52" t="e">
        <f>'січень 2025'!R19+'лютий 2025'!R19+'березень 2025'!R19+'квітень 2025'!R19+'травень 2025'!R19+'червень 2025 '!#REF!+'липень 2025'!#REF!+'серпень 2025 '!R19+'вересень 2025'!R19+'жовтень 2025'!R19+'листопад 2025'!R19+'грудень 2025'!R19</f>
        <v>#REF!</v>
      </c>
      <c r="S19" s="52" t="e">
        <f>'січень 2025'!S19+'лютий 2025'!S19+'березень 2025'!S19+'квітень 2025'!S19+'травень 2025'!S19+'червень 2025 '!#REF!+'липень 2025'!#REF!+'серпень 2025 '!S19+'вересень 2025'!S19+'жовтень 2025'!S19+'листопад 2025'!S19+'грудень 2025'!S19</f>
        <v>#REF!</v>
      </c>
      <c r="T19" s="52" t="e">
        <f>'січень 2025'!T19+'лютий 2025'!T19+'березень 2025'!T19+'квітень 2025'!T19+'травень 2025'!T19+'червень 2025 '!#REF!+'липень 2025'!#REF!+'серпень 2025 '!T19+'вересень 2025'!T19+'жовтень 2025'!T19+'листопад 2025'!T19+'грудень 2025'!T19</f>
        <v>#REF!</v>
      </c>
      <c r="U19" s="52" t="e">
        <f>'січень 2025'!U19+'лютий 2025'!U19+'березень 2025'!U19+'квітень 2025'!U19+'травень 2025'!U19+'червень 2025 '!#REF!+'липень 2025'!#REF!+'серпень 2025 '!U19+'вересень 2025'!U19+'жовтень 2025'!U19+'листопад 2025'!U19+'грудень 2025'!U19</f>
        <v>#REF!</v>
      </c>
      <c r="V19" s="52" t="e">
        <f>'січень 2025'!V19+'лютий 2025'!V19+'березень 2025'!V19+'квітень 2025'!V19+'травень 2025'!V19+'червень 2025 '!#REF!+'липень 2025'!#REF!+'серпень 2025 '!V19+'вересень 2025'!V19+'жовтень 2025'!V19+'листопад 2025'!V19+'грудень 2025'!V19</f>
        <v>#REF!</v>
      </c>
      <c r="W19" s="50" t="e">
        <f t="shared" si="0"/>
        <v>#REF!</v>
      </c>
    </row>
    <row r="20" spans="1:27" x14ac:dyDescent="0.3">
      <c r="A20" s="18">
        <v>11</v>
      </c>
      <c r="B20" s="18" t="s">
        <v>11</v>
      </c>
      <c r="D20" s="52" t="e">
        <f>'січень 2025'!D20+'лютий 2025'!D20+'березень 2025'!D20+'квітень 2025'!D20+'травень 2025'!D20+'червень 2025 '!#REF!+'липень 2025'!#REF!+'серпень 2025 '!D20+'вересень 2025'!D20+'жовтень 2025'!D20+'листопад 2025'!D20+'грудень 2025'!D20</f>
        <v>#REF!</v>
      </c>
      <c r="E20" s="52" t="e">
        <f>'січень 2025'!E20+'лютий 2025'!E20+'березень 2025'!E20+'квітень 2025'!E20+'травень 2025'!E20+'червень 2025 '!#REF!+'липень 2025'!#REF!+'серпень 2025 '!E20+'вересень 2025'!E20+'жовтень 2025'!E20+'листопад 2025'!E20+'грудень 2025'!E20</f>
        <v>#REF!</v>
      </c>
      <c r="F20" s="52" t="e">
        <f>'січень 2025'!F20+'лютий 2025'!F20+'березень 2025'!F20+'квітень 2025'!F20+'травень 2025'!F20+'червень 2025 '!#REF!+'липень 2025'!#REF!+'серпень 2025 '!F20+'вересень 2025'!F20+'жовтень 2025'!F20+'листопад 2025'!F20+'грудень 2025'!F20</f>
        <v>#REF!</v>
      </c>
      <c r="G20" s="52" t="e">
        <f>'січень 2025'!G20+'лютий 2025'!G20+'березень 2025'!G20+'квітень 2025'!G20+'травень 2025'!G20+'червень 2025 '!#REF!+'липень 2025'!#REF!+'серпень 2025 '!G20+'вересень 2025'!G20+'жовтень 2025'!G20+'листопад 2025'!G20+'грудень 2025'!G20</f>
        <v>#REF!</v>
      </c>
      <c r="H20" s="52" t="e">
        <f>'січень 2025'!H20+'лютий 2025'!H20+'березень 2025'!H20+'квітень 2025'!H20+'травень 2025'!H20+'червень 2025 '!#REF!+'липень 2025'!#REF!+'серпень 2025 '!H20+'вересень 2025'!H20+'жовтень 2025'!H20+'листопад 2025'!H20+'грудень 2025'!H20</f>
        <v>#REF!</v>
      </c>
      <c r="I20" s="52" t="e">
        <f>'січень 2025'!I20+'лютий 2025'!I20+'березень 2025'!I20+'квітень 2025'!I20+'травень 2025'!I20+'червень 2025 '!#REF!+'липень 2025'!#REF!+'серпень 2025 '!I20+'вересень 2025'!I20+'жовтень 2025'!I20+'листопад 2025'!I20+'грудень 2025'!I20</f>
        <v>#REF!</v>
      </c>
      <c r="J20" s="52" t="e">
        <f>'січень 2025'!J20+'лютий 2025'!J20+'березень 2025'!J20+'квітень 2025'!J20+'травень 2025'!J20+'червень 2025 '!#REF!+'липень 2025'!#REF!+'серпень 2025 '!J20+'вересень 2025'!J20+'жовтень 2025'!J20+'листопад 2025'!J20+'грудень 2025'!J20</f>
        <v>#REF!</v>
      </c>
      <c r="K20" s="52" t="e">
        <f>'січень 2025'!K20+'лютий 2025'!K20+'березень 2025'!K20+'квітень 2025'!K20+'травень 2025'!K20+'червень 2025 '!#REF!+'липень 2025'!#REF!+'серпень 2025 '!K20+'вересень 2025'!K20+'жовтень 2025'!K20+'листопад 2025'!K20+'грудень 2025'!K20</f>
        <v>#REF!</v>
      </c>
      <c r="L20" s="52" t="e">
        <f>'січень 2025'!L20+'лютий 2025'!L20+'березень 2025'!L20+'квітень 2025'!L20+'травень 2025'!L20+'червень 2025 '!#REF!+'липень 2025'!#REF!+'серпень 2025 '!L20+'вересень 2025'!L20+'жовтень 2025'!L20+'листопад 2025'!L20+'грудень 2025'!L20</f>
        <v>#REF!</v>
      </c>
      <c r="M20" s="52" t="e">
        <f>'січень 2025'!M20+'лютий 2025'!M20+'березень 2025'!M20+'квітень 2025'!M20+'травень 2025'!M20+'червень 2025 '!#REF!+'липень 2025'!#REF!+'серпень 2025 '!M20+'вересень 2025'!M20+'жовтень 2025'!M20+'листопад 2025'!M20+'грудень 2025'!M20</f>
        <v>#REF!</v>
      </c>
      <c r="N20" s="52" t="e">
        <f>'січень 2025'!N20+'лютий 2025'!N20+'березень 2025'!N20+'квітень 2025'!N20+'травень 2025'!N20+'червень 2025 '!#REF!+'липень 2025'!#REF!+'серпень 2025 '!N20+'вересень 2025'!N20+'жовтень 2025'!N20+'листопад 2025'!N20+'грудень 2025'!N20</f>
        <v>#REF!</v>
      </c>
      <c r="O20" s="52" t="e">
        <f>'січень 2025'!O20+'лютий 2025'!O20+'березень 2025'!O20+'квітень 2025'!O20+'травень 2025'!O20+'червень 2025 '!#REF!+'липень 2025'!#REF!+'серпень 2025 '!O20+'вересень 2025'!O20+'жовтень 2025'!O20+'листопад 2025'!O20+'грудень 2025'!O20</f>
        <v>#REF!</v>
      </c>
      <c r="P20" s="52" t="e">
        <f>'січень 2025'!P20+'лютий 2025'!P20+'березень 2025'!P20+'квітень 2025'!P20+'травень 2025'!P20+'червень 2025 '!#REF!+'липень 2025'!#REF!+'серпень 2025 '!P20+'вересень 2025'!P20+'жовтень 2025'!P20+'листопад 2025'!P20+'грудень 2025'!P20</f>
        <v>#REF!</v>
      </c>
      <c r="Q20" s="52" t="e">
        <f>'січень 2025'!Q20+'лютий 2025'!Q20+'березень 2025'!Q20+'квітень 2025'!Q20+'травень 2025'!Q20+'червень 2025 '!#REF!+'липень 2025'!#REF!+'серпень 2025 '!Q20+'вересень 2025'!Q20+'жовтень 2025'!Q20+'листопад 2025'!Q20+'грудень 2025'!Q20</f>
        <v>#REF!</v>
      </c>
      <c r="R20" s="52" t="e">
        <f>'січень 2025'!R20+'лютий 2025'!R20+'березень 2025'!R20+'квітень 2025'!R20+'травень 2025'!R20+'червень 2025 '!#REF!+'липень 2025'!#REF!+'серпень 2025 '!R20+'вересень 2025'!R20+'жовтень 2025'!R20+'листопад 2025'!R20+'грудень 2025'!R20</f>
        <v>#REF!</v>
      </c>
      <c r="S20" s="52" t="e">
        <f>'січень 2025'!S20+'лютий 2025'!S20+'березень 2025'!S20+'квітень 2025'!S20+'травень 2025'!S20+'червень 2025 '!#REF!+'липень 2025'!#REF!+'серпень 2025 '!S20+'вересень 2025'!S20+'жовтень 2025'!S20+'листопад 2025'!S20+'грудень 2025'!S20</f>
        <v>#REF!</v>
      </c>
      <c r="T20" s="52" t="e">
        <f>'січень 2025'!T20+'лютий 2025'!T20+'березень 2025'!T20+'квітень 2025'!T20+'травень 2025'!T20+'червень 2025 '!#REF!+'липень 2025'!#REF!+'серпень 2025 '!T20+'вересень 2025'!T20+'жовтень 2025'!T20+'листопад 2025'!T20+'грудень 2025'!T20</f>
        <v>#REF!</v>
      </c>
      <c r="U20" s="52" t="e">
        <f>'січень 2025'!U20+'лютий 2025'!U20+'березень 2025'!U20+'квітень 2025'!U20+'травень 2025'!U20+'червень 2025 '!#REF!+'липень 2025'!#REF!+'серпень 2025 '!U20+'вересень 2025'!U20+'жовтень 2025'!U20+'листопад 2025'!U20+'грудень 2025'!U20</f>
        <v>#REF!</v>
      </c>
      <c r="V20" s="52" t="e">
        <f>'січень 2025'!V20+'лютий 2025'!V20+'березень 2025'!V20+'квітень 2025'!V20+'травень 2025'!V20+'червень 2025 '!#REF!+'липень 2025'!#REF!+'серпень 2025 '!V20+'вересень 2025'!V20+'жовтень 2025'!V20+'листопад 2025'!V20+'грудень 2025'!V20</f>
        <v>#REF!</v>
      </c>
      <c r="W20" s="50" t="e">
        <f t="shared" si="0"/>
        <v>#REF!</v>
      </c>
    </row>
    <row r="21" spans="1:27" x14ac:dyDescent="0.3">
      <c r="A21" s="18">
        <v>12</v>
      </c>
      <c r="B21" s="18" t="s">
        <v>12</v>
      </c>
      <c r="D21" s="52" t="e">
        <f>'січень 2025'!D21+'лютий 2025'!D21+'березень 2025'!D21+'квітень 2025'!D21+'травень 2025'!D21+'червень 2025 '!#REF!+'липень 2025'!#REF!+'серпень 2025 '!D21+'вересень 2025'!D21+'жовтень 2025'!D21+'листопад 2025'!D21+'грудень 2025'!D21</f>
        <v>#REF!</v>
      </c>
      <c r="E21" s="52" t="e">
        <f>'січень 2025'!E21+'лютий 2025'!E21+'березень 2025'!E21+'квітень 2025'!E21+'травень 2025'!E21+'червень 2025 '!#REF!+'липень 2025'!#REF!+'серпень 2025 '!E21+'вересень 2025'!E21+'жовтень 2025'!E21+'листопад 2025'!E21+'грудень 2025'!E21</f>
        <v>#REF!</v>
      </c>
      <c r="F21" s="52" t="e">
        <f>'січень 2025'!F21+'лютий 2025'!F21+'березень 2025'!F21+'квітень 2025'!F21+'травень 2025'!F21+'червень 2025 '!#REF!+'липень 2025'!#REF!+'серпень 2025 '!F21+'вересень 2025'!F21+'жовтень 2025'!F21+'листопад 2025'!F21+'грудень 2025'!F21</f>
        <v>#REF!</v>
      </c>
      <c r="G21" s="52" t="e">
        <f>'січень 2025'!G21+'лютий 2025'!G21+'березень 2025'!G21+'квітень 2025'!G21+'травень 2025'!G21+'червень 2025 '!#REF!+'липень 2025'!#REF!+'серпень 2025 '!G21+'вересень 2025'!G21+'жовтень 2025'!G21+'листопад 2025'!G21+'грудень 2025'!G21</f>
        <v>#REF!</v>
      </c>
      <c r="H21" s="52" t="e">
        <f>'січень 2025'!H21+'лютий 2025'!H21+'березень 2025'!H21+'квітень 2025'!H21+'травень 2025'!H21+'червень 2025 '!#REF!+'липень 2025'!#REF!+'серпень 2025 '!H21+'вересень 2025'!H21+'жовтень 2025'!H21+'листопад 2025'!H21+'грудень 2025'!H21</f>
        <v>#REF!</v>
      </c>
      <c r="I21" s="52" t="e">
        <f>'січень 2025'!I21+'лютий 2025'!I21+'березень 2025'!I21+'квітень 2025'!I21+'травень 2025'!I21+'червень 2025 '!#REF!+'липень 2025'!#REF!+'серпень 2025 '!I21+'вересень 2025'!I21+'жовтень 2025'!I21+'листопад 2025'!I21+'грудень 2025'!I21</f>
        <v>#REF!</v>
      </c>
      <c r="J21" s="52" t="e">
        <f>'січень 2025'!J21+'лютий 2025'!J21+'березень 2025'!J21+'квітень 2025'!J21+'травень 2025'!J21+'червень 2025 '!#REF!+'липень 2025'!#REF!+'серпень 2025 '!J21+'вересень 2025'!J21+'жовтень 2025'!J21+'листопад 2025'!J21+'грудень 2025'!J21</f>
        <v>#REF!</v>
      </c>
      <c r="K21" s="52" t="e">
        <f>'січень 2025'!K21+'лютий 2025'!K21+'березень 2025'!K21+'квітень 2025'!K21+'травень 2025'!K21+'червень 2025 '!#REF!+'липень 2025'!#REF!+'серпень 2025 '!K21+'вересень 2025'!K21+'жовтень 2025'!K21+'листопад 2025'!K21+'грудень 2025'!K21</f>
        <v>#REF!</v>
      </c>
      <c r="L21" s="52" t="e">
        <f>'січень 2025'!L21+'лютий 2025'!L21+'березень 2025'!L21+'квітень 2025'!L21+'травень 2025'!L21+'червень 2025 '!#REF!+'липень 2025'!#REF!+'серпень 2025 '!L21+'вересень 2025'!L21+'жовтень 2025'!L21+'листопад 2025'!L21+'грудень 2025'!L21</f>
        <v>#REF!</v>
      </c>
      <c r="M21" s="52" t="e">
        <f>'січень 2025'!M21+'лютий 2025'!M21+'березень 2025'!M21+'квітень 2025'!M21+'травень 2025'!M21+'червень 2025 '!#REF!+'липень 2025'!#REF!+'серпень 2025 '!M21+'вересень 2025'!M21+'жовтень 2025'!M21+'листопад 2025'!M21+'грудень 2025'!M21</f>
        <v>#REF!</v>
      </c>
      <c r="N21" s="52" t="e">
        <f>'січень 2025'!N21+'лютий 2025'!N21+'березень 2025'!N21+'квітень 2025'!N21+'травень 2025'!N21+'червень 2025 '!#REF!+'липень 2025'!#REF!+'серпень 2025 '!N21+'вересень 2025'!N21+'жовтень 2025'!N21+'листопад 2025'!N21+'грудень 2025'!N21</f>
        <v>#REF!</v>
      </c>
      <c r="O21" s="52" t="e">
        <f>'січень 2025'!O21+'лютий 2025'!O21+'березень 2025'!O21+'квітень 2025'!O21+'травень 2025'!O21+'червень 2025 '!#REF!+'липень 2025'!#REF!+'серпень 2025 '!O21+'вересень 2025'!O21+'жовтень 2025'!O21+'листопад 2025'!O21+'грудень 2025'!O21</f>
        <v>#REF!</v>
      </c>
      <c r="P21" s="52" t="e">
        <f>'січень 2025'!P21+'лютий 2025'!P21+'березень 2025'!P21+'квітень 2025'!P21+'травень 2025'!P21+'червень 2025 '!#REF!+'липень 2025'!#REF!+'серпень 2025 '!P21+'вересень 2025'!P21+'жовтень 2025'!P21+'листопад 2025'!P21+'грудень 2025'!P21</f>
        <v>#REF!</v>
      </c>
      <c r="Q21" s="52" t="e">
        <f>'січень 2025'!Q21+'лютий 2025'!Q21+'березень 2025'!Q21+'квітень 2025'!Q21+'травень 2025'!Q21+'червень 2025 '!#REF!+'липень 2025'!#REF!+'серпень 2025 '!Q21+'вересень 2025'!Q21+'жовтень 2025'!Q21+'листопад 2025'!Q21+'грудень 2025'!Q21</f>
        <v>#REF!</v>
      </c>
      <c r="R21" s="52" t="e">
        <f>'січень 2025'!R21+'лютий 2025'!R21+'березень 2025'!R21+'квітень 2025'!R21+'травень 2025'!R21+'червень 2025 '!#REF!+'липень 2025'!#REF!+'серпень 2025 '!R21+'вересень 2025'!R21+'жовтень 2025'!R21+'листопад 2025'!R21+'грудень 2025'!R21</f>
        <v>#REF!</v>
      </c>
      <c r="S21" s="52" t="e">
        <f>'січень 2025'!S21+'лютий 2025'!S21+'березень 2025'!S21+'квітень 2025'!S21+'травень 2025'!S21+'червень 2025 '!#REF!+'липень 2025'!#REF!+'серпень 2025 '!S21+'вересень 2025'!S21+'жовтень 2025'!S21+'листопад 2025'!S21+'грудень 2025'!S21</f>
        <v>#REF!</v>
      </c>
      <c r="T21" s="52" t="e">
        <f>'січень 2025'!T21+'лютий 2025'!T21+'березень 2025'!T21+'квітень 2025'!T21+'травень 2025'!T21+'червень 2025 '!#REF!+'липень 2025'!#REF!+'серпень 2025 '!T21+'вересень 2025'!T21+'жовтень 2025'!T21+'листопад 2025'!T21+'грудень 2025'!T21</f>
        <v>#REF!</v>
      </c>
      <c r="U21" s="52" t="e">
        <f>'січень 2025'!U21+'лютий 2025'!U21+'березень 2025'!U21+'квітень 2025'!U21+'травень 2025'!U21+'червень 2025 '!#REF!+'липень 2025'!#REF!+'серпень 2025 '!U21+'вересень 2025'!U21+'жовтень 2025'!U21+'листопад 2025'!U21+'грудень 2025'!U21</f>
        <v>#REF!</v>
      </c>
      <c r="V21" s="52" t="e">
        <f>'січень 2025'!V21+'лютий 2025'!V21+'березень 2025'!V21+'квітень 2025'!V21+'травень 2025'!V21+'червень 2025 '!#REF!+'липень 2025'!#REF!+'серпень 2025 '!V21+'вересень 2025'!V21+'жовтень 2025'!V21+'листопад 2025'!V21+'грудень 2025'!V21</f>
        <v>#REF!</v>
      </c>
      <c r="W21" s="50" t="e">
        <f t="shared" si="0"/>
        <v>#REF!</v>
      </c>
    </row>
    <row r="22" spans="1:27" x14ac:dyDescent="0.3">
      <c r="A22" s="18">
        <v>13</v>
      </c>
      <c r="B22" s="18" t="s">
        <v>13</v>
      </c>
      <c r="D22" s="52" t="e">
        <f>'січень 2025'!D22+'лютий 2025'!D22+'березень 2025'!D22+'квітень 2025'!D22+'травень 2025'!D22+'червень 2025 '!#REF!+'липень 2025'!#REF!+'серпень 2025 '!D22+'вересень 2025'!D22+'жовтень 2025'!D22+'листопад 2025'!D22+'грудень 2025'!D22</f>
        <v>#REF!</v>
      </c>
      <c r="E22" s="52" t="e">
        <f>'січень 2025'!E22+'лютий 2025'!E22+'березень 2025'!E22+'квітень 2025'!E22+'травень 2025'!E22+'червень 2025 '!#REF!+'липень 2025'!#REF!+'серпень 2025 '!E22+'вересень 2025'!E22+'жовтень 2025'!E22+'листопад 2025'!E22+'грудень 2025'!E22</f>
        <v>#REF!</v>
      </c>
      <c r="F22" s="52" t="e">
        <f>'січень 2025'!F22+'лютий 2025'!F22+'березень 2025'!F22+'квітень 2025'!F22+'травень 2025'!F22+'червень 2025 '!#REF!+'липень 2025'!#REF!+'серпень 2025 '!F22+'вересень 2025'!F22+'жовтень 2025'!F22+'листопад 2025'!F22+'грудень 2025'!F22</f>
        <v>#REF!</v>
      </c>
      <c r="G22" s="52" t="e">
        <f>'січень 2025'!G22+'лютий 2025'!G22+'березень 2025'!G22+'квітень 2025'!G22+'травень 2025'!G22+'червень 2025 '!#REF!+'липень 2025'!#REF!+'серпень 2025 '!G22+'вересень 2025'!G22+'жовтень 2025'!G22+'листопад 2025'!G22+'грудень 2025'!G22</f>
        <v>#REF!</v>
      </c>
      <c r="H22" s="52" t="e">
        <f>'січень 2025'!H22+'лютий 2025'!H22+'березень 2025'!H22+'квітень 2025'!H22+'травень 2025'!H22+'червень 2025 '!#REF!+'липень 2025'!#REF!+'серпень 2025 '!H22+'вересень 2025'!H22+'жовтень 2025'!H22+'листопад 2025'!H22+'грудень 2025'!H22</f>
        <v>#REF!</v>
      </c>
      <c r="I22" s="52" t="e">
        <f>'січень 2025'!I22+'лютий 2025'!I22+'березень 2025'!I22+'квітень 2025'!I22+'травень 2025'!I22+'червень 2025 '!#REF!+'липень 2025'!#REF!+'серпень 2025 '!I22+'вересень 2025'!I22+'жовтень 2025'!I22+'листопад 2025'!I22+'грудень 2025'!I22</f>
        <v>#REF!</v>
      </c>
      <c r="J22" s="52" t="e">
        <f>'січень 2025'!J22+'лютий 2025'!J22+'березень 2025'!J22+'квітень 2025'!J22+'травень 2025'!J22+'червень 2025 '!#REF!+'липень 2025'!#REF!+'серпень 2025 '!J22+'вересень 2025'!J22+'жовтень 2025'!J22+'листопад 2025'!J22+'грудень 2025'!J22</f>
        <v>#REF!</v>
      </c>
      <c r="K22" s="52" t="e">
        <f>'січень 2025'!K22+'лютий 2025'!K22+'березень 2025'!K22+'квітень 2025'!K22+'травень 2025'!K22+'червень 2025 '!#REF!+'липень 2025'!#REF!+'серпень 2025 '!K22+'вересень 2025'!K22+'жовтень 2025'!K22+'листопад 2025'!K22+'грудень 2025'!K22</f>
        <v>#REF!</v>
      </c>
      <c r="L22" s="52" t="e">
        <f>'січень 2025'!L22+'лютий 2025'!L22+'березень 2025'!L22+'квітень 2025'!L22+'травень 2025'!L22+'червень 2025 '!#REF!+'липень 2025'!#REF!+'серпень 2025 '!L22+'вересень 2025'!L22+'жовтень 2025'!L22+'листопад 2025'!L22+'грудень 2025'!L22</f>
        <v>#REF!</v>
      </c>
      <c r="M22" s="52" t="e">
        <f>'січень 2025'!M22+'лютий 2025'!M22+'березень 2025'!M22+'квітень 2025'!M22+'травень 2025'!M22+'червень 2025 '!#REF!+'липень 2025'!#REF!+'серпень 2025 '!M22+'вересень 2025'!M22+'жовтень 2025'!M22+'листопад 2025'!M22+'грудень 2025'!M22</f>
        <v>#REF!</v>
      </c>
      <c r="N22" s="52" t="e">
        <f>'січень 2025'!N22+'лютий 2025'!N22+'березень 2025'!N22+'квітень 2025'!N22+'травень 2025'!N22+'червень 2025 '!#REF!+'липень 2025'!#REF!+'серпень 2025 '!N22+'вересень 2025'!N22+'жовтень 2025'!N22+'листопад 2025'!N22+'грудень 2025'!N22</f>
        <v>#REF!</v>
      </c>
      <c r="O22" s="52" t="e">
        <f>'січень 2025'!O22+'лютий 2025'!O22+'березень 2025'!O22+'квітень 2025'!O22+'травень 2025'!O22+'червень 2025 '!#REF!+'липень 2025'!#REF!+'серпень 2025 '!O22+'вересень 2025'!O22+'жовтень 2025'!O22+'листопад 2025'!O22+'грудень 2025'!O22</f>
        <v>#REF!</v>
      </c>
      <c r="P22" s="52" t="e">
        <f>'січень 2025'!P22+'лютий 2025'!P22+'березень 2025'!P22+'квітень 2025'!P22+'травень 2025'!P22+'червень 2025 '!#REF!+'липень 2025'!#REF!+'серпень 2025 '!P22+'вересень 2025'!P22+'жовтень 2025'!P22+'листопад 2025'!P22+'грудень 2025'!P22</f>
        <v>#REF!</v>
      </c>
      <c r="Q22" s="52" t="e">
        <f>'січень 2025'!Q22+'лютий 2025'!Q22+'березень 2025'!Q22+'квітень 2025'!Q22+'травень 2025'!Q22+'червень 2025 '!#REF!+'липень 2025'!#REF!+'серпень 2025 '!Q22+'вересень 2025'!Q22+'жовтень 2025'!Q22+'листопад 2025'!Q22+'грудень 2025'!Q22</f>
        <v>#REF!</v>
      </c>
      <c r="R22" s="52" t="e">
        <f>'січень 2025'!R22+'лютий 2025'!R22+'березень 2025'!R22+'квітень 2025'!R22+'травень 2025'!R22+'червень 2025 '!#REF!+'липень 2025'!#REF!+'серпень 2025 '!R22+'вересень 2025'!R22+'жовтень 2025'!R22+'листопад 2025'!R22+'грудень 2025'!R22</f>
        <v>#REF!</v>
      </c>
      <c r="S22" s="52" t="e">
        <f>'січень 2025'!S22+'лютий 2025'!S22+'березень 2025'!S22+'квітень 2025'!S22+'травень 2025'!S22+'червень 2025 '!#REF!+'липень 2025'!#REF!+'серпень 2025 '!S22+'вересень 2025'!S22+'жовтень 2025'!S22+'листопад 2025'!S22+'грудень 2025'!S22</f>
        <v>#REF!</v>
      </c>
      <c r="T22" s="52" t="e">
        <f>'січень 2025'!T22+'лютий 2025'!T22+'березень 2025'!T22+'квітень 2025'!T22+'травень 2025'!T22+'червень 2025 '!#REF!+'липень 2025'!#REF!+'серпень 2025 '!T22+'вересень 2025'!T22+'жовтень 2025'!T22+'листопад 2025'!T22+'грудень 2025'!T22</f>
        <v>#REF!</v>
      </c>
      <c r="U22" s="52" t="e">
        <f>'січень 2025'!U22+'лютий 2025'!U22+'березень 2025'!U22+'квітень 2025'!U22+'травень 2025'!U22+'червень 2025 '!#REF!+'липень 2025'!#REF!+'серпень 2025 '!U22+'вересень 2025'!U22+'жовтень 2025'!U22+'листопад 2025'!U22+'грудень 2025'!U22</f>
        <v>#REF!</v>
      </c>
      <c r="V22" s="52" t="e">
        <f>'січень 2025'!V22+'лютий 2025'!V22+'березень 2025'!V22+'квітень 2025'!V22+'травень 2025'!V22+'червень 2025 '!#REF!+'липень 2025'!#REF!+'серпень 2025 '!V22+'вересень 2025'!V22+'жовтень 2025'!V22+'листопад 2025'!V22+'грудень 2025'!V22</f>
        <v>#REF!</v>
      </c>
      <c r="W22" s="50" t="e">
        <f t="shared" si="0"/>
        <v>#REF!</v>
      </c>
    </row>
    <row r="23" spans="1:27" x14ac:dyDescent="0.3">
      <c r="A23" s="18">
        <v>14</v>
      </c>
      <c r="B23" s="18" t="s">
        <v>14</v>
      </c>
      <c r="D23" s="52" t="e">
        <f>'січень 2025'!D23+'лютий 2025'!D23+'березень 2025'!D23+'квітень 2025'!D23+'травень 2025'!D23+'червень 2025 '!#REF!+'липень 2025'!#REF!+'серпень 2025 '!D23+'вересень 2025'!D23+'жовтень 2025'!D23+'листопад 2025'!D23+'грудень 2025'!D23</f>
        <v>#REF!</v>
      </c>
      <c r="E23" s="52" t="e">
        <f>'січень 2025'!E23+'лютий 2025'!E23+'березень 2025'!E23+'квітень 2025'!E23+'травень 2025'!E23+'червень 2025 '!#REF!+'липень 2025'!#REF!+'серпень 2025 '!E23+'вересень 2025'!E23+'жовтень 2025'!E23+'листопад 2025'!E23+'грудень 2025'!E23</f>
        <v>#REF!</v>
      </c>
      <c r="F23" s="52" t="e">
        <f>'січень 2025'!F23+'лютий 2025'!F23+'березень 2025'!F23+'квітень 2025'!F23+'травень 2025'!F23+'червень 2025 '!#REF!+'липень 2025'!#REF!+'серпень 2025 '!F23+'вересень 2025'!F23+'жовтень 2025'!F23+'листопад 2025'!F23+'грудень 2025'!F23</f>
        <v>#REF!</v>
      </c>
      <c r="G23" s="52" t="e">
        <f>'січень 2025'!G23+'лютий 2025'!G23+'березень 2025'!G23+'квітень 2025'!G23+'травень 2025'!G23+'червень 2025 '!#REF!+'липень 2025'!#REF!+'серпень 2025 '!G23+'вересень 2025'!G23+'жовтень 2025'!G23+'листопад 2025'!G23+'грудень 2025'!G23</f>
        <v>#REF!</v>
      </c>
      <c r="H23" s="52" t="e">
        <f>'січень 2025'!H23+'лютий 2025'!H23+'березень 2025'!H23+'квітень 2025'!H23+'травень 2025'!H23+'червень 2025 '!#REF!+'липень 2025'!#REF!+'серпень 2025 '!H23+'вересень 2025'!H23+'жовтень 2025'!H23+'листопад 2025'!H23+'грудень 2025'!H23</f>
        <v>#REF!</v>
      </c>
      <c r="I23" s="52" t="e">
        <f>'січень 2025'!I23+'лютий 2025'!I23+'березень 2025'!I23+'квітень 2025'!I23+'травень 2025'!I23+'червень 2025 '!#REF!+'липень 2025'!#REF!+'серпень 2025 '!I23+'вересень 2025'!I23+'жовтень 2025'!I23+'листопад 2025'!I23+'грудень 2025'!I23</f>
        <v>#REF!</v>
      </c>
      <c r="J23" s="52" t="e">
        <f>'січень 2025'!J23+'лютий 2025'!J23+'березень 2025'!J23+'квітень 2025'!J23+'травень 2025'!J23+'червень 2025 '!#REF!+'липень 2025'!#REF!+'серпень 2025 '!J23+'вересень 2025'!J23+'жовтень 2025'!J23+'листопад 2025'!J23+'грудень 2025'!J23</f>
        <v>#REF!</v>
      </c>
      <c r="K23" s="52" t="e">
        <f>'січень 2025'!K23+'лютий 2025'!K23+'березень 2025'!K23+'квітень 2025'!K23+'травень 2025'!K23+'червень 2025 '!#REF!+'липень 2025'!#REF!+'серпень 2025 '!K23+'вересень 2025'!K23+'жовтень 2025'!K23+'листопад 2025'!K23+'грудень 2025'!K23</f>
        <v>#REF!</v>
      </c>
      <c r="L23" s="52" t="e">
        <f>'січень 2025'!L23+'лютий 2025'!L23+'березень 2025'!L23+'квітень 2025'!L23+'травень 2025'!L23+'червень 2025 '!#REF!+'липень 2025'!#REF!+'серпень 2025 '!L23+'вересень 2025'!L23+'жовтень 2025'!L23+'листопад 2025'!L23+'грудень 2025'!L23</f>
        <v>#REF!</v>
      </c>
      <c r="M23" s="52" t="e">
        <f>'січень 2025'!M23+'лютий 2025'!M23+'березень 2025'!M23+'квітень 2025'!M23+'травень 2025'!M23+'червень 2025 '!#REF!+'липень 2025'!#REF!+'серпень 2025 '!M23+'вересень 2025'!M23+'жовтень 2025'!M23+'листопад 2025'!M23+'грудень 2025'!M23</f>
        <v>#REF!</v>
      </c>
      <c r="N23" s="52" t="e">
        <f>'січень 2025'!N23+'лютий 2025'!N23+'березень 2025'!N23+'квітень 2025'!N23+'травень 2025'!N23+'червень 2025 '!#REF!+'липень 2025'!#REF!+'серпень 2025 '!N23+'вересень 2025'!N23+'жовтень 2025'!N23+'листопад 2025'!N23+'грудень 2025'!N23</f>
        <v>#REF!</v>
      </c>
      <c r="O23" s="52" t="e">
        <f>'січень 2025'!O23+'лютий 2025'!O23+'березень 2025'!O23+'квітень 2025'!O23+'травень 2025'!O23+'червень 2025 '!#REF!+'липень 2025'!#REF!+'серпень 2025 '!O23+'вересень 2025'!O23+'жовтень 2025'!O23+'листопад 2025'!O23+'грудень 2025'!O23</f>
        <v>#REF!</v>
      </c>
      <c r="P23" s="52" t="e">
        <f>'січень 2025'!P23+'лютий 2025'!P23+'березень 2025'!P23+'квітень 2025'!P23+'травень 2025'!P23+'червень 2025 '!#REF!+'липень 2025'!#REF!+'серпень 2025 '!P23+'вересень 2025'!P23+'жовтень 2025'!P23+'листопад 2025'!P23+'грудень 2025'!P23</f>
        <v>#REF!</v>
      </c>
      <c r="Q23" s="52" t="e">
        <f>'січень 2025'!Q23+'лютий 2025'!Q23+'березень 2025'!Q23+'квітень 2025'!Q23+'травень 2025'!Q23+'червень 2025 '!#REF!+'липень 2025'!#REF!+'серпень 2025 '!Q23+'вересень 2025'!Q23+'жовтень 2025'!Q23+'листопад 2025'!Q23+'грудень 2025'!Q23</f>
        <v>#REF!</v>
      </c>
      <c r="R23" s="52" t="e">
        <f>'січень 2025'!R23+'лютий 2025'!R23+'березень 2025'!R23+'квітень 2025'!R23+'травень 2025'!R23+'червень 2025 '!#REF!+'липень 2025'!#REF!+'серпень 2025 '!R23+'вересень 2025'!R23+'жовтень 2025'!R23+'листопад 2025'!R23+'грудень 2025'!R23</f>
        <v>#REF!</v>
      </c>
      <c r="S23" s="52" t="e">
        <f>'січень 2025'!S23+'лютий 2025'!S23+'березень 2025'!S23+'квітень 2025'!S23+'травень 2025'!S23+'червень 2025 '!#REF!+'липень 2025'!#REF!+'серпень 2025 '!S23+'вересень 2025'!S23+'жовтень 2025'!S23+'листопад 2025'!S23+'грудень 2025'!S23</f>
        <v>#REF!</v>
      </c>
      <c r="T23" s="52" t="e">
        <f>'січень 2025'!T23+'лютий 2025'!T23+'березень 2025'!T23+'квітень 2025'!T23+'травень 2025'!T23+'червень 2025 '!#REF!+'липень 2025'!#REF!+'серпень 2025 '!T23+'вересень 2025'!T23+'жовтень 2025'!T23+'листопад 2025'!T23+'грудень 2025'!T23</f>
        <v>#REF!</v>
      </c>
      <c r="U23" s="52" t="e">
        <f>'січень 2025'!U23+'лютий 2025'!U23+'березень 2025'!U23+'квітень 2025'!U23+'травень 2025'!U23+'червень 2025 '!#REF!+'липень 2025'!#REF!+'серпень 2025 '!U23+'вересень 2025'!U23+'жовтень 2025'!U23+'листопад 2025'!U23+'грудень 2025'!U23</f>
        <v>#REF!</v>
      </c>
      <c r="V23" s="52" t="e">
        <f>'січень 2025'!V23+'лютий 2025'!V23+'березень 2025'!V23+'квітень 2025'!V23+'травень 2025'!V23+'червень 2025 '!#REF!+'липень 2025'!#REF!+'серпень 2025 '!V23+'вересень 2025'!V23+'жовтень 2025'!V23+'листопад 2025'!V23+'грудень 2025'!V23</f>
        <v>#REF!</v>
      </c>
      <c r="W23" s="50" t="e">
        <f t="shared" si="0"/>
        <v>#REF!</v>
      </c>
    </row>
    <row r="24" spans="1:27" x14ac:dyDescent="0.3">
      <c r="A24" s="18">
        <v>15</v>
      </c>
      <c r="B24" s="18" t="s">
        <v>15</v>
      </c>
      <c r="D24" s="52" t="e">
        <f>'січень 2025'!D24+'лютий 2025'!D24+'березень 2025'!D24+'квітень 2025'!D24+'травень 2025'!D24+'червень 2025 '!#REF!+'липень 2025'!#REF!+'серпень 2025 '!D24+'вересень 2025'!D24+'жовтень 2025'!D24+'листопад 2025'!D24+'грудень 2025'!D24</f>
        <v>#REF!</v>
      </c>
      <c r="E24" s="52" t="e">
        <f>'січень 2025'!E24+'лютий 2025'!E24+'березень 2025'!E24+'квітень 2025'!E24+'травень 2025'!E24+'червень 2025 '!#REF!+'липень 2025'!#REF!+'серпень 2025 '!E24+'вересень 2025'!E24+'жовтень 2025'!E24+'листопад 2025'!E24+'грудень 2025'!E24</f>
        <v>#REF!</v>
      </c>
      <c r="F24" s="52" t="e">
        <f>'січень 2025'!F24+'лютий 2025'!F24+'березень 2025'!F24+'квітень 2025'!F24+'травень 2025'!F24+'червень 2025 '!#REF!+'липень 2025'!#REF!+'серпень 2025 '!F24+'вересень 2025'!F24+'жовтень 2025'!F24+'листопад 2025'!F24+'грудень 2025'!F24</f>
        <v>#REF!</v>
      </c>
      <c r="G24" s="52" t="e">
        <f>'січень 2025'!G24+'лютий 2025'!G24+'березень 2025'!G24+'квітень 2025'!G24+'травень 2025'!G24+'червень 2025 '!#REF!+'липень 2025'!#REF!+'серпень 2025 '!G24+'вересень 2025'!G24+'жовтень 2025'!G24+'листопад 2025'!G24+'грудень 2025'!G24</f>
        <v>#REF!</v>
      </c>
      <c r="H24" s="52" t="e">
        <f>'січень 2025'!H24+'лютий 2025'!H24+'березень 2025'!H24+'квітень 2025'!H24+'травень 2025'!H24+'червень 2025 '!#REF!+'липень 2025'!#REF!+'серпень 2025 '!H24+'вересень 2025'!H24+'жовтень 2025'!H24+'листопад 2025'!H24+'грудень 2025'!H24</f>
        <v>#REF!</v>
      </c>
      <c r="I24" s="52" t="e">
        <f>'січень 2025'!I24+'лютий 2025'!I24+'березень 2025'!I24+'квітень 2025'!I24+'травень 2025'!I24+'червень 2025 '!#REF!+'липень 2025'!#REF!+'серпень 2025 '!I24+'вересень 2025'!I24+'жовтень 2025'!I24+'листопад 2025'!I24+'грудень 2025'!I24</f>
        <v>#REF!</v>
      </c>
      <c r="J24" s="52" t="e">
        <f>'січень 2025'!J24+'лютий 2025'!J24+'березень 2025'!J24+'квітень 2025'!J24+'травень 2025'!J24+'червень 2025 '!#REF!+'липень 2025'!#REF!+'серпень 2025 '!J24+'вересень 2025'!J24+'жовтень 2025'!J24+'листопад 2025'!J24+'грудень 2025'!J24</f>
        <v>#REF!</v>
      </c>
      <c r="K24" s="52" t="e">
        <f>'січень 2025'!K24+'лютий 2025'!K24+'березень 2025'!K24+'квітень 2025'!K24+'травень 2025'!K24+'червень 2025 '!#REF!+'липень 2025'!#REF!+'серпень 2025 '!K24+'вересень 2025'!K24+'жовтень 2025'!K24+'листопад 2025'!K24+'грудень 2025'!K24</f>
        <v>#REF!</v>
      </c>
      <c r="L24" s="52" t="e">
        <f>'січень 2025'!L24+'лютий 2025'!L24+'березень 2025'!L24+'квітень 2025'!L24+'травень 2025'!L24+'червень 2025 '!#REF!+'липень 2025'!#REF!+'серпень 2025 '!L24+'вересень 2025'!L24+'жовтень 2025'!L24+'листопад 2025'!L24+'грудень 2025'!L24</f>
        <v>#REF!</v>
      </c>
      <c r="M24" s="52" t="e">
        <f>'січень 2025'!M24+'лютий 2025'!M24+'березень 2025'!M24+'квітень 2025'!M24+'травень 2025'!M24+'червень 2025 '!#REF!+'липень 2025'!#REF!+'серпень 2025 '!M24+'вересень 2025'!M24+'жовтень 2025'!M24+'листопад 2025'!M24+'грудень 2025'!M24</f>
        <v>#REF!</v>
      </c>
      <c r="N24" s="52" t="e">
        <f>'січень 2025'!N24+'лютий 2025'!N24+'березень 2025'!N24+'квітень 2025'!N24+'травень 2025'!N24+'червень 2025 '!#REF!+'липень 2025'!#REF!+'серпень 2025 '!N24+'вересень 2025'!N24+'жовтень 2025'!N24+'листопад 2025'!N24+'грудень 2025'!N24</f>
        <v>#REF!</v>
      </c>
      <c r="O24" s="52" t="e">
        <f>'січень 2025'!O24+'лютий 2025'!O24+'березень 2025'!O24+'квітень 2025'!O24+'травень 2025'!O24+'червень 2025 '!#REF!+'липень 2025'!#REF!+'серпень 2025 '!O24+'вересень 2025'!O24+'жовтень 2025'!O24+'листопад 2025'!O24+'грудень 2025'!O24</f>
        <v>#REF!</v>
      </c>
      <c r="P24" s="52" t="e">
        <f>'січень 2025'!P24+'лютий 2025'!P24+'березень 2025'!P24+'квітень 2025'!P24+'травень 2025'!P24+'червень 2025 '!#REF!+'липень 2025'!#REF!+'серпень 2025 '!P24+'вересень 2025'!P24+'жовтень 2025'!P24+'листопад 2025'!P24+'грудень 2025'!P24</f>
        <v>#REF!</v>
      </c>
      <c r="Q24" s="52" t="e">
        <f>'січень 2025'!Q24+'лютий 2025'!Q24+'березень 2025'!Q24+'квітень 2025'!Q24+'травень 2025'!Q24+'червень 2025 '!#REF!+'липень 2025'!#REF!+'серпень 2025 '!Q24+'вересень 2025'!Q24+'жовтень 2025'!Q24+'листопад 2025'!Q24+'грудень 2025'!Q24</f>
        <v>#REF!</v>
      </c>
      <c r="R24" s="52" t="e">
        <f>'січень 2025'!R24+'лютий 2025'!R24+'березень 2025'!R24+'квітень 2025'!R24+'травень 2025'!R24+'червень 2025 '!#REF!+'липень 2025'!#REF!+'серпень 2025 '!R24+'вересень 2025'!R24+'жовтень 2025'!R24+'листопад 2025'!R24+'грудень 2025'!R24</f>
        <v>#REF!</v>
      </c>
      <c r="S24" s="52" t="e">
        <f>'січень 2025'!S24+'лютий 2025'!S24+'березень 2025'!S24+'квітень 2025'!S24+'травень 2025'!S24+'червень 2025 '!#REF!+'липень 2025'!#REF!+'серпень 2025 '!S24+'вересень 2025'!S24+'жовтень 2025'!S24+'листопад 2025'!S24+'грудень 2025'!S24</f>
        <v>#REF!</v>
      </c>
      <c r="T24" s="52" t="e">
        <f>'січень 2025'!T24+'лютий 2025'!T24+'березень 2025'!T24+'квітень 2025'!T24+'травень 2025'!T24+'червень 2025 '!#REF!+'липень 2025'!#REF!+'серпень 2025 '!T24+'вересень 2025'!T24+'жовтень 2025'!T24+'листопад 2025'!T24+'грудень 2025'!T24</f>
        <v>#REF!</v>
      </c>
      <c r="U24" s="52" t="e">
        <f>'січень 2025'!U24+'лютий 2025'!U24+'березень 2025'!U24+'квітень 2025'!U24+'травень 2025'!U24+'червень 2025 '!#REF!+'липень 2025'!#REF!+'серпень 2025 '!U24+'вересень 2025'!U24+'жовтень 2025'!U24+'листопад 2025'!U24+'грудень 2025'!U24</f>
        <v>#REF!</v>
      </c>
      <c r="V24" s="52" t="e">
        <f>'січень 2025'!V24+'лютий 2025'!V24+'березень 2025'!V24+'квітень 2025'!V24+'травень 2025'!V24+'червень 2025 '!#REF!+'липень 2025'!#REF!+'серпень 2025 '!V24+'вересень 2025'!V24+'жовтень 2025'!V24+'листопад 2025'!V24+'грудень 2025'!V24</f>
        <v>#REF!</v>
      </c>
      <c r="W24" s="50" t="e">
        <f t="shared" si="0"/>
        <v>#REF!</v>
      </c>
    </row>
    <row r="25" spans="1:27" x14ac:dyDescent="0.3">
      <c r="A25" s="18">
        <v>16</v>
      </c>
      <c r="B25" s="18" t="s">
        <v>16</v>
      </c>
      <c r="D25" s="52" t="e">
        <f>'січень 2025'!D25+'лютий 2025'!D25+'березень 2025'!D25+'квітень 2025'!D25+'травень 2025'!D25+'червень 2025 '!#REF!+'липень 2025'!#REF!+'серпень 2025 '!D25+'вересень 2025'!D25+'жовтень 2025'!D25+'листопад 2025'!D25+'грудень 2025'!D25</f>
        <v>#REF!</v>
      </c>
      <c r="E25" s="52" t="e">
        <f>'січень 2025'!E25+'лютий 2025'!E25+'березень 2025'!E25+'квітень 2025'!E25+'травень 2025'!E25+'червень 2025 '!#REF!+'липень 2025'!#REF!+'серпень 2025 '!E25+'вересень 2025'!E25+'жовтень 2025'!E25+'листопад 2025'!E25+'грудень 2025'!E25</f>
        <v>#REF!</v>
      </c>
      <c r="F25" s="52" t="e">
        <f>'січень 2025'!F25+'лютий 2025'!F25+'березень 2025'!F25+'квітень 2025'!F25+'травень 2025'!F25+'червень 2025 '!#REF!+'липень 2025'!#REF!+'серпень 2025 '!F25+'вересень 2025'!F25+'жовтень 2025'!F25+'листопад 2025'!F25+'грудень 2025'!F25</f>
        <v>#REF!</v>
      </c>
      <c r="G25" s="52" t="e">
        <f>'січень 2025'!G25+'лютий 2025'!G25+'березень 2025'!G25+'квітень 2025'!G25+'травень 2025'!G25+'червень 2025 '!#REF!+'липень 2025'!#REF!+'серпень 2025 '!G25+'вересень 2025'!G25+'жовтень 2025'!G25+'листопад 2025'!G25+'грудень 2025'!G25</f>
        <v>#REF!</v>
      </c>
      <c r="H25" s="52" t="e">
        <f>'січень 2025'!H25+'лютий 2025'!H25+'березень 2025'!H25+'квітень 2025'!H25+'травень 2025'!H25+'червень 2025 '!#REF!+'липень 2025'!#REF!+'серпень 2025 '!H25+'вересень 2025'!H25+'жовтень 2025'!H25+'листопад 2025'!H25+'грудень 2025'!H25</f>
        <v>#REF!</v>
      </c>
      <c r="I25" s="52" t="e">
        <f>'січень 2025'!I25+'лютий 2025'!I25+'березень 2025'!I25+'квітень 2025'!I25+'травень 2025'!I25+'червень 2025 '!#REF!+'липень 2025'!#REF!+'серпень 2025 '!I25+'вересень 2025'!I25+'жовтень 2025'!I25+'листопад 2025'!I25+'грудень 2025'!I25</f>
        <v>#REF!</v>
      </c>
      <c r="J25" s="52" t="e">
        <f>'січень 2025'!J25+'лютий 2025'!J25+'березень 2025'!J25+'квітень 2025'!J25+'травень 2025'!J25+'червень 2025 '!#REF!+'липень 2025'!#REF!+'серпень 2025 '!J25+'вересень 2025'!J25+'жовтень 2025'!J25+'листопад 2025'!J25+'грудень 2025'!J25</f>
        <v>#REF!</v>
      </c>
      <c r="K25" s="52" t="e">
        <f>'січень 2025'!K25+'лютий 2025'!K25+'березень 2025'!K25+'квітень 2025'!K25+'травень 2025'!K25+'червень 2025 '!#REF!+'липень 2025'!#REF!+'серпень 2025 '!K25+'вересень 2025'!K25+'жовтень 2025'!K25+'листопад 2025'!K25+'грудень 2025'!K25</f>
        <v>#REF!</v>
      </c>
      <c r="L25" s="52" t="e">
        <f>'січень 2025'!L25+'лютий 2025'!L25+'березень 2025'!L25+'квітень 2025'!L25+'травень 2025'!L25+'червень 2025 '!#REF!+'липень 2025'!#REF!+'серпень 2025 '!L25+'вересень 2025'!L25+'жовтень 2025'!L25+'листопад 2025'!L25+'грудень 2025'!L25</f>
        <v>#REF!</v>
      </c>
      <c r="M25" s="52" t="e">
        <f>'січень 2025'!M25+'лютий 2025'!M25+'березень 2025'!M25+'квітень 2025'!M25+'травень 2025'!M25+'червень 2025 '!#REF!+'липень 2025'!#REF!+'серпень 2025 '!M25+'вересень 2025'!M25+'жовтень 2025'!M25+'листопад 2025'!M25+'грудень 2025'!M25</f>
        <v>#REF!</v>
      </c>
      <c r="N25" s="52" t="e">
        <f>'січень 2025'!N25+'лютий 2025'!N25+'березень 2025'!N25+'квітень 2025'!N25+'травень 2025'!N25+'червень 2025 '!#REF!+'липень 2025'!#REF!+'серпень 2025 '!N25+'вересень 2025'!N25+'жовтень 2025'!N25+'листопад 2025'!N25+'грудень 2025'!N25</f>
        <v>#REF!</v>
      </c>
      <c r="O25" s="52" t="e">
        <f>'січень 2025'!O25+'лютий 2025'!O25+'березень 2025'!O25+'квітень 2025'!O25+'травень 2025'!O25+'червень 2025 '!#REF!+'липень 2025'!#REF!+'серпень 2025 '!O25+'вересень 2025'!O25+'жовтень 2025'!O25+'листопад 2025'!O25+'грудень 2025'!O25</f>
        <v>#REF!</v>
      </c>
      <c r="P25" s="52" t="e">
        <f>'січень 2025'!P25+'лютий 2025'!P25+'березень 2025'!P25+'квітень 2025'!P25+'травень 2025'!P25+'червень 2025 '!#REF!+'липень 2025'!#REF!+'серпень 2025 '!P25+'вересень 2025'!P25+'жовтень 2025'!P25+'листопад 2025'!P25+'грудень 2025'!P25</f>
        <v>#REF!</v>
      </c>
      <c r="Q25" s="52" t="e">
        <f>'січень 2025'!Q25+'лютий 2025'!Q25+'березень 2025'!Q25+'квітень 2025'!Q25+'травень 2025'!Q25+'червень 2025 '!#REF!+'липень 2025'!#REF!+'серпень 2025 '!Q25+'вересень 2025'!Q25+'жовтень 2025'!Q25+'листопад 2025'!Q25+'грудень 2025'!Q25</f>
        <v>#REF!</v>
      </c>
      <c r="R25" s="52" t="e">
        <f>'січень 2025'!R25+'лютий 2025'!R25+'березень 2025'!R25+'квітень 2025'!R25+'травень 2025'!R25+'червень 2025 '!#REF!+'липень 2025'!#REF!+'серпень 2025 '!R25+'вересень 2025'!R25+'жовтень 2025'!R25+'листопад 2025'!R25+'грудень 2025'!R25</f>
        <v>#REF!</v>
      </c>
      <c r="S25" s="52" t="e">
        <f>'січень 2025'!S25+'лютий 2025'!S25+'березень 2025'!S25+'квітень 2025'!S25+'травень 2025'!S25+'червень 2025 '!#REF!+'липень 2025'!#REF!+'серпень 2025 '!S25+'вересень 2025'!S25+'жовтень 2025'!S25+'листопад 2025'!S25+'грудень 2025'!S25</f>
        <v>#REF!</v>
      </c>
      <c r="T25" s="52" t="e">
        <f>'січень 2025'!T25+'лютий 2025'!T25+'березень 2025'!T25+'квітень 2025'!T25+'травень 2025'!T25+'червень 2025 '!#REF!+'липень 2025'!#REF!+'серпень 2025 '!T25+'вересень 2025'!T25+'жовтень 2025'!T25+'листопад 2025'!T25+'грудень 2025'!T25</f>
        <v>#REF!</v>
      </c>
      <c r="U25" s="52" t="e">
        <f>'січень 2025'!U25+'лютий 2025'!U25+'березень 2025'!U25+'квітень 2025'!U25+'травень 2025'!U25+'червень 2025 '!#REF!+'липень 2025'!#REF!+'серпень 2025 '!U25+'вересень 2025'!U25+'жовтень 2025'!U25+'листопад 2025'!U25+'грудень 2025'!U25</f>
        <v>#REF!</v>
      </c>
      <c r="V25" s="52" t="e">
        <f>'січень 2025'!V25+'лютий 2025'!V25+'березень 2025'!V25+'квітень 2025'!V25+'травень 2025'!V25+'червень 2025 '!#REF!+'липень 2025'!#REF!+'серпень 2025 '!V25+'вересень 2025'!V25+'жовтень 2025'!V25+'листопад 2025'!V25+'грудень 2025'!V25</f>
        <v>#REF!</v>
      </c>
      <c r="W25" s="50" t="e">
        <f t="shared" si="0"/>
        <v>#REF!</v>
      </c>
    </row>
    <row r="26" spans="1:27" x14ac:dyDescent="0.3">
      <c r="A26" s="18">
        <v>17</v>
      </c>
      <c r="B26" s="18" t="s">
        <v>17</v>
      </c>
      <c r="D26" s="52" t="e">
        <f>'січень 2025'!D26+'лютий 2025'!D26+'березень 2025'!D26+'квітень 2025'!D26+'травень 2025'!D26+'червень 2025 '!#REF!+'липень 2025'!#REF!+'серпень 2025 '!D26+'вересень 2025'!D26+'жовтень 2025'!D26+'листопад 2025'!D26+'грудень 2025'!D26</f>
        <v>#REF!</v>
      </c>
      <c r="E26" s="52" t="e">
        <f>'січень 2025'!E26+'лютий 2025'!E26+'березень 2025'!E26+'квітень 2025'!E26+'травень 2025'!E26+'червень 2025 '!#REF!+'липень 2025'!#REF!+'серпень 2025 '!E26+'вересень 2025'!E26+'жовтень 2025'!E26+'листопад 2025'!E26+'грудень 2025'!E26</f>
        <v>#REF!</v>
      </c>
      <c r="F26" s="52" t="e">
        <f>'січень 2025'!F26+'лютий 2025'!F26+'березень 2025'!F26+'квітень 2025'!F26+'травень 2025'!F26+'червень 2025 '!#REF!+'липень 2025'!#REF!+'серпень 2025 '!F26+'вересень 2025'!F26+'жовтень 2025'!F26+'листопад 2025'!F26+'грудень 2025'!F26</f>
        <v>#REF!</v>
      </c>
      <c r="G26" s="52" t="e">
        <f>'січень 2025'!G26+'лютий 2025'!G26+'березень 2025'!G26+'квітень 2025'!G26+'травень 2025'!G26+'червень 2025 '!#REF!+'липень 2025'!#REF!+'серпень 2025 '!G26+'вересень 2025'!G26+'жовтень 2025'!G26+'листопад 2025'!G26+'грудень 2025'!G26</f>
        <v>#REF!</v>
      </c>
      <c r="H26" s="52" t="e">
        <f>'січень 2025'!H26+'лютий 2025'!H26+'березень 2025'!H26+'квітень 2025'!H26+'травень 2025'!H26+'червень 2025 '!#REF!+'липень 2025'!#REF!+'серпень 2025 '!H26+'вересень 2025'!H26+'жовтень 2025'!H26+'листопад 2025'!H26+'грудень 2025'!H26</f>
        <v>#REF!</v>
      </c>
      <c r="I26" s="52" t="e">
        <f>'січень 2025'!I26+'лютий 2025'!I26+'березень 2025'!I26+'квітень 2025'!I26+'травень 2025'!I26+'червень 2025 '!#REF!+'липень 2025'!#REF!+'серпень 2025 '!I26+'вересень 2025'!I26+'жовтень 2025'!I26+'листопад 2025'!I26+'грудень 2025'!I26</f>
        <v>#REF!</v>
      </c>
      <c r="J26" s="52" t="e">
        <f>'січень 2025'!J26+'лютий 2025'!J26+'березень 2025'!J26+'квітень 2025'!J26+'травень 2025'!J26+'червень 2025 '!#REF!+'липень 2025'!#REF!+'серпень 2025 '!J26+'вересень 2025'!J26+'жовтень 2025'!J26+'листопад 2025'!J26+'грудень 2025'!J26</f>
        <v>#REF!</v>
      </c>
      <c r="K26" s="52" t="e">
        <f>'січень 2025'!K26+'лютий 2025'!K26+'березень 2025'!K26+'квітень 2025'!K26+'травень 2025'!K26+'червень 2025 '!#REF!+'липень 2025'!#REF!+'серпень 2025 '!K26+'вересень 2025'!K26+'жовтень 2025'!K26+'листопад 2025'!K26+'грудень 2025'!K26</f>
        <v>#REF!</v>
      </c>
      <c r="L26" s="52" t="e">
        <f>'січень 2025'!L26+'лютий 2025'!L26+'березень 2025'!L26+'квітень 2025'!L26+'травень 2025'!L26+'червень 2025 '!#REF!+'липень 2025'!#REF!+'серпень 2025 '!L26+'вересень 2025'!L26+'жовтень 2025'!L26+'листопад 2025'!L26+'грудень 2025'!L26</f>
        <v>#REF!</v>
      </c>
      <c r="M26" s="52" t="e">
        <f>'січень 2025'!M26+'лютий 2025'!M26+'березень 2025'!M26+'квітень 2025'!M26+'травень 2025'!M26+'червень 2025 '!#REF!+'липень 2025'!#REF!+'серпень 2025 '!M26+'вересень 2025'!M26+'жовтень 2025'!M26+'листопад 2025'!M26+'грудень 2025'!M26</f>
        <v>#REF!</v>
      </c>
      <c r="N26" s="52" t="e">
        <f>'січень 2025'!N26+'лютий 2025'!N26+'березень 2025'!N26+'квітень 2025'!N26+'травень 2025'!N26+'червень 2025 '!#REF!+'липень 2025'!#REF!+'серпень 2025 '!N26+'вересень 2025'!N26+'жовтень 2025'!N26+'листопад 2025'!N26+'грудень 2025'!N26</f>
        <v>#REF!</v>
      </c>
      <c r="O26" s="52" t="e">
        <f>'січень 2025'!O26+'лютий 2025'!O26+'березень 2025'!O26+'квітень 2025'!O26+'травень 2025'!O26+'червень 2025 '!#REF!+'липень 2025'!#REF!+'серпень 2025 '!O26+'вересень 2025'!O26+'жовтень 2025'!O26+'листопад 2025'!O26+'грудень 2025'!O26</f>
        <v>#REF!</v>
      </c>
      <c r="P26" s="52" t="e">
        <f>'січень 2025'!P26+'лютий 2025'!P26+'березень 2025'!P26+'квітень 2025'!P26+'травень 2025'!P26+'червень 2025 '!#REF!+'липень 2025'!#REF!+'серпень 2025 '!P26+'вересень 2025'!P26+'жовтень 2025'!P26+'листопад 2025'!P26+'грудень 2025'!P26</f>
        <v>#REF!</v>
      </c>
      <c r="Q26" s="52" t="e">
        <f>'січень 2025'!Q26+'лютий 2025'!Q26+'березень 2025'!Q26+'квітень 2025'!Q26+'травень 2025'!Q26+'червень 2025 '!#REF!+'липень 2025'!#REF!+'серпень 2025 '!Q26+'вересень 2025'!Q26+'жовтень 2025'!Q26+'листопад 2025'!Q26+'грудень 2025'!Q26</f>
        <v>#REF!</v>
      </c>
      <c r="R26" s="52" t="e">
        <f>'січень 2025'!R26+'лютий 2025'!R26+'березень 2025'!R26+'квітень 2025'!R26+'травень 2025'!R26+'червень 2025 '!#REF!+'липень 2025'!#REF!+'серпень 2025 '!R26+'вересень 2025'!R26+'жовтень 2025'!R26+'листопад 2025'!R26+'грудень 2025'!R26</f>
        <v>#REF!</v>
      </c>
      <c r="S26" s="52" t="e">
        <f>'січень 2025'!S26+'лютий 2025'!S26+'березень 2025'!S26+'квітень 2025'!S26+'травень 2025'!S26+'червень 2025 '!#REF!+'липень 2025'!#REF!+'серпень 2025 '!S26+'вересень 2025'!S26+'жовтень 2025'!S26+'листопад 2025'!S26+'грудень 2025'!S26</f>
        <v>#REF!</v>
      </c>
      <c r="T26" s="52" t="e">
        <f>'січень 2025'!T26+'лютий 2025'!T26+'березень 2025'!T26+'квітень 2025'!T26+'травень 2025'!T26+'червень 2025 '!#REF!+'липень 2025'!#REF!+'серпень 2025 '!T26+'вересень 2025'!T26+'жовтень 2025'!T26+'листопад 2025'!T26+'грудень 2025'!T26</f>
        <v>#REF!</v>
      </c>
      <c r="U26" s="52" t="e">
        <f>'січень 2025'!U26+'лютий 2025'!U26+'березень 2025'!U26+'квітень 2025'!U26+'травень 2025'!U26+'червень 2025 '!#REF!+'липень 2025'!#REF!+'серпень 2025 '!U26+'вересень 2025'!U26+'жовтень 2025'!U26+'листопад 2025'!U26+'грудень 2025'!U26</f>
        <v>#REF!</v>
      </c>
      <c r="V26" s="52" t="e">
        <f>'січень 2025'!V26+'лютий 2025'!V26+'березень 2025'!V26+'квітень 2025'!V26+'травень 2025'!V26+'червень 2025 '!#REF!+'липень 2025'!#REF!+'серпень 2025 '!V26+'вересень 2025'!V26+'жовтень 2025'!V26+'листопад 2025'!V26+'грудень 2025'!V26</f>
        <v>#REF!</v>
      </c>
      <c r="W26" s="50" t="e">
        <f t="shared" si="0"/>
        <v>#REF!</v>
      </c>
    </row>
    <row r="27" spans="1:27" x14ac:dyDescent="0.3">
      <c r="A27" s="18">
        <v>18</v>
      </c>
      <c r="B27" s="18" t="s">
        <v>18</v>
      </c>
      <c r="D27" s="52" t="e">
        <f>'січень 2025'!D27+'лютий 2025'!D27+'березень 2025'!D27+'квітень 2025'!D27+'травень 2025'!D27+'червень 2025 '!#REF!+'липень 2025'!#REF!+'серпень 2025 '!D27+'вересень 2025'!D27+'жовтень 2025'!D27+'листопад 2025'!D27+'грудень 2025'!D27</f>
        <v>#REF!</v>
      </c>
      <c r="E27" s="52" t="e">
        <f>'січень 2025'!E27+'лютий 2025'!E27+'березень 2025'!E27+'квітень 2025'!E27+'травень 2025'!E27+'червень 2025 '!#REF!+'липень 2025'!#REF!+'серпень 2025 '!E27+'вересень 2025'!E27+'жовтень 2025'!E27+'листопад 2025'!E27+'грудень 2025'!E27</f>
        <v>#REF!</v>
      </c>
      <c r="F27" s="52" t="e">
        <f>'січень 2025'!F27+'лютий 2025'!F27+'березень 2025'!F27+'квітень 2025'!F27+'травень 2025'!F27+'червень 2025 '!#REF!+'липень 2025'!#REF!+'серпень 2025 '!F27+'вересень 2025'!F27+'жовтень 2025'!F27+'листопад 2025'!F27+'грудень 2025'!F27</f>
        <v>#REF!</v>
      </c>
      <c r="G27" s="52" t="e">
        <f>'січень 2025'!G27+'лютий 2025'!G27+'березень 2025'!G27+'квітень 2025'!G27+'травень 2025'!G27+'червень 2025 '!#REF!+'липень 2025'!#REF!+'серпень 2025 '!G27+'вересень 2025'!G27+'жовтень 2025'!G27+'листопад 2025'!G27+'грудень 2025'!G27</f>
        <v>#REF!</v>
      </c>
      <c r="H27" s="52" t="e">
        <f>'січень 2025'!H27+'лютий 2025'!H27+'березень 2025'!H27+'квітень 2025'!H27+'травень 2025'!H27+'червень 2025 '!#REF!+'липень 2025'!#REF!+'серпень 2025 '!H27+'вересень 2025'!H27+'жовтень 2025'!H27+'листопад 2025'!H27+'грудень 2025'!H27</f>
        <v>#REF!</v>
      </c>
      <c r="I27" s="52" t="e">
        <f>'січень 2025'!I27+'лютий 2025'!I27+'березень 2025'!I27+'квітень 2025'!I27+'травень 2025'!I27+'червень 2025 '!#REF!+'липень 2025'!#REF!+'серпень 2025 '!I27+'вересень 2025'!I27+'жовтень 2025'!I27+'листопад 2025'!I27+'грудень 2025'!I27</f>
        <v>#REF!</v>
      </c>
      <c r="J27" s="52" t="e">
        <f>'січень 2025'!J27+'лютий 2025'!J27+'березень 2025'!J27+'квітень 2025'!J27+'травень 2025'!J27+'червень 2025 '!#REF!+'липень 2025'!#REF!+'серпень 2025 '!J27+'вересень 2025'!J27+'жовтень 2025'!J27+'листопад 2025'!J27+'грудень 2025'!J27</f>
        <v>#REF!</v>
      </c>
      <c r="K27" s="52" t="e">
        <f>'січень 2025'!K27+'лютий 2025'!K27+'березень 2025'!K27+'квітень 2025'!K27+'травень 2025'!K27+'червень 2025 '!#REF!+'липень 2025'!#REF!+'серпень 2025 '!K27+'вересень 2025'!K27+'жовтень 2025'!K27+'листопад 2025'!K27+'грудень 2025'!K27</f>
        <v>#REF!</v>
      </c>
      <c r="L27" s="52" t="e">
        <f>'січень 2025'!L27+'лютий 2025'!L27+'березень 2025'!L27+'квітень 2025'!L27+'травень 2025'!L27+'червень 2025 '!#REF!+'липень 2025'!#REF!+'серпень 2025 '!L27+'вересень 2025'!L27+'жовтень 2025'!L27+'листопад 2025'!L27+'грудень 2025'!L27</f>
        <v>#REF!</v>
      </c>
      <c r="M27" s="52" t="e">
        <f>'січень 2025'!M27+'лютий 2025'!M27+'березень 2025'!M27+'квітень 2025'!M27+'травень 2025'!M27+'червень 2025 '!#REF!+'липень 2025'!#REF!+'серпень 2025 '!M27+'вересень 2025'!M27+'жовтень 2025'!M27+'листопад 2025'!M27+'грудень 2025'!M27</f>
        <v>#REF!</v>
      </c>
      <c r="N27" s="52" t="e">
        <f>'січень 2025'!N27+'лютий 2025'!N27+'березень 2025'!N27+'квітень 2025'!N27+'травень 2025'!N27+'червень 2025 '!#REF!+'липень 2025'!#REF!+'серпень 2025 '!N27+'вересень 2025'!N27+'жовтень 2025'!N27+'листопад 2025'!N27+'грудень 2025'!N27</f>
        <v>#REF!</v>
      </c>
      <c r="O27" s="52" t="e">
        <f>'січень 2025'!O27+'лютий 2025'!O27+'березень 2025'!O27+'квітень 2025'!O27+'травень 2025'!O27+'червень 2025 '!#REF!+'липень 2025'!#REF!+'серпень 2025 '!O27+'вересень 2025'!O27+'жовтень 2025'!O27+'листопад 2025'!O27+'грудень 2025'!O27</f>
        <v>#REF!</v>
      </c>
      <c r="P27" s="52" t="e">
        <f>'січень 2025'!P27+'лютий 2025'!P27+'березень 2025'!P27+'квітень 2025'!P27+'травень 2025'!P27+'червень 2025 '!#REF!+'липень 2025'!#REF!+'серпень 2025 '!P27+'вересень 2025'!P27+'жовтень 2025'!P27+'листопад 2025'!P27+'грудень 2025'!P27</f>
        <v>#REF!</v>
      </c>
      <c r="Q27" s="52" t="e">
        <f>'січень 2025'!Q27+'лютий 2025'!Q27+'березень 2025'!Q27+'квітень 2025'!Q27+'травень 2025'!Q27+'червень 2025 '!#REF!+'липень 2025'!#REF!+'серпень 2025 '!Q27+'вересень 2025'!Q27+'жовтень 2025'!Q27+'листопад 2025'!Q27+'грудень 2025'!Q27</f>
        <v>#REF!</v>
      </c>
      <c r="R27" s="52" t="e">
        <f>'січень 2025'!R27+'лютий 2025'!R27+'березень 2025'!R27+'квітень 2025'!R27+'травень 2025'!R27+'червень 2025 '!#REF!+'липень 2025'!#REF!+'серпень 2025 '!R27+'вересень 2025'!R27+'жовтень 2025'!R27+'листопад 2025'!R27+'грудень 2025'!R27</f>
        <v>#REF!</v>
      </c>
      <c r="S27" s="52" t="e">
        <f>'січень 2025'!S27+'лютий 2025'!S27+'березень 2025'!S27+'квітень 2025'!S27+'травень 2025'!S27+'червень 2025 '!#REF!+'липень 2025'!#REF!+'серпень 2025 '!S27+'вересень 2025'!S27+'жовтень 2025'!S27+'листопад 2025'!S27+'грудень 2025'!S27</f>
        <v>#REF!</v>
      </c>
      <c r="T27" s="52" t="e">
        <f>'січень 2025'!T27+'лютий 2025'!T27+'березень 2025'!T27+'квітень 2025'!T27+'травень 2025'!T27+'червень 2025 '!#REF!+'липень 2025'!#REF!+'серпень 2025 '!T27+'вересень 2025'!T27+'жовтень 2025'!T27+'листопад 2025'!T27+'грудень 2025'!T27</f>
        <v>#REF!</v>
      </c>
      <c r="U27" s="52" t="e">
        <f>'січень 2025'!U27+'лютий 2025'!U27+'березень 2025'!U27+'квітень 2025'!U27+'травень 2025'!U27+'червень 2025 '!#REF!+'липень 2025'!#REF!+'серпень 2025 '!U27+'вересень 2025'!U27+'жовтень 2025'!U27+'листопад 2025'!U27+'грудень 2025'!U27</f>
        <v>#REF!</v>
      </c>
      <c r="V27" s="52" t="e">
        <f>'січень 2025'!V27+'лютий 2025'!V27+'березень 2025'!V27+'квітень 2025'!V27+'травень 2025'!V27+'червень 2025 '!#REF!+'липень 2025'!#REF!+'серпень 2025 '!V27+'вересень 2025'!V27+'жовтень 2025'!V27+'листопад 2025'!V27+'грудень 2025'!V27</f>
        <v>#REF!</v>
      </c>
      <c r="W27" s="50" t="e">
        <f t="shared" si="0"/>
        <v>#REF!</v>
      </c>
    </row>
    <row r="28" spans="1:27" x14ac:dyDescent="0.3">
      <c r="A28" s="18">
        <v>19</v>
      </c>
      <c r="B28" s="18" t="s">
        <v>19</v>
      </c>
      <c r="D28" s="52" t="e">
        <f>'січень 2025'!D28+'лютий 2025'!D28+'березень 2025'!D28+'квітень 2025'!D28+'травень 2025'!D28+'червень 2025 '!#REF!+'липень 2025'!#REF!+'серпень 2025 '!D28+'вересень 2025'!D28+'жовтень 2025'!D28+'листопад 2025'!D28+'грудень 2025'!D28</f>
        <v>#REF!</v>
      </c>
      <c r="E28" s="52" t="e">
        <f>'січень 2025'!E28+'лютий 2025'!E28+'березень 2025'!E28+'квітень 2025'!E28+'травень 2025'!E28+'червень 2025 '!#REF!+'липень 2025'!#REF!+'серпень 2025 '!E28+'вересень 2025'!E28+'жовтень 2025'!E28+'листопад 2025'!E28+'грудень 2025'!E28</f>
        <v>#REF!</v>
      </c>
      <c r="F28" s="52" t="e">
        <f>'січень 2025'!F28+'лютий 2025'!F28+'березень 2025'!F28+'квітень 2025'!F28+'травень 2025'!F28+'червень 2025 '!#REF!+'липень 2025'!#REF!+'серпень 2025 '!F28+'вересень 2025'!F28+'жовтень 2025'!F28+'листопад 2025'!F28+'грудень 2025'!F28</f>
        <v>#REF!</v>
      </c>
      <c r="G28" s="52" t="e">
        <f>'січень 2025'!G28+'лютий 2025'!G28+'березень 2025'!G28+'квітень 2025'!G28+'травень 2025'!G28+'червень 2025 '!#REF!+'липень 2025'!#REF!+'серпень 2025 '!G28+'вересень 2025'!G28+'жовтень 2025'!G28+'листопад 2025'!G28+'грудень 2025'!G28</f>
        <v>#REF!</v>
      </c>
      <c r="H28" s="52" t="e">
        <f>'січень 2025'!H28+'лютий 2025'!H28+'березень 2025'!H28+'квітень 2025'!H28+'травень 2025'!H28+'червень 2025 '!#REF!+'липень 2025'!#REF!+'серпень 2025 '!H28+'вересень 2025'!H28+'жовтень 2025'!H28+'листопад 2025'!H28+'грудень 2025'!H28</f>
        <v>#REF!</v>
      </c>
      <c r="I28" s="52" t="e">
        <f>'січень 2025'!I28+'лютий 2025'!I28+'березень 2025'!I28+'квітень 2025'!I28+'травень 2025'!I28+'червень 2025 '!#REF!+'липень 2025'!#REF!+'серпень 2025 '!I28+'вересень 2025'!I28+'жовтень 2025'!I28+'листопад 2025'!I28+'грудень 2025'!I28</f>
        <v>#REF!</v>
      </c>
      <c r="J28" s="52" t="e">
        <f>'січень 2025'!J28+'лютий 2025'!J28+'березень 2025'!J28+'квітень 2025'!J28+'травень 2025'!J28+'червень 2025 '!#REF!+'липень 2025'!#REF!+'серпень 2025 '!J28+'вересень 2025'!J28+'жовтень 2025'!J28+'листопад 2025'!J28+'грудень 2025'!J28</f>
        <v>#REF!</v>
      </c>
      <c r="K28" s="52" t="e">
        <f>'січень 2025'!K28+'лютий 2025'!K28+'березень 2025'!K28+'квітень 2025'!K28+'травень 2025'!K28+'червень 2025 '!#REF!+'липень 2025'!#REF!+'серпень 2025 '!K28+'вересень 2025'!K28+'жовтень 2025'!K28+'листопад 2025'!K28+'грудень 2025'!K28</f>
        <v>#REF!</v>
      </c>
      <c r="L28" s="52" t="e">
        <f>'січень 2025'!L28+'лютий 2025'!L28+'березень 2025'!L28+'квітень 2025'!L28+'травень 2025'!L28+'червень 2025 '!#REF!+'липень 2025'!#REF!+'серпень 2025 '!L28+'вересень 2025'!L28+'жовтень 2025'!L28+'листопад 2025'!L28+'грудень 2025'!L28</f>
        <v>#REF!</v>
      </c>
      <c r="M28" s="52" t="e">
        <f>'січень 2025'!M28+'лютий 2025'!M28+'березень 2025'!M28+'квітень 2025'!M28+'травень 2025'!M28+'червень 2025 '!#REF!+'липень 2025'!#REF!+'серпень 2025 '!M28+'вересень 2025'!M28+'жовтень 2025'!M28+'листопад 2025'!M28+'грудень 2025'!M28</f>
        <v>#REF!</v>
      </c>
      <c r="N28" s="52" t="e">
        <f>'січень 2025'!N28+'лютий 2025'!N28+'березень 2025'!N28+'квітень 2025'!N28+'травень 2025'!N28+'червень 2025 '!#REF!+'липень 2025'!#REF!+'серпень 2025 '!N28+'вересень 2025'!N28+'жовтень 2025'!N28+'листопад 2025'!N28+'грудень 2025'!N28</f>
        <v>#REF!</v>
      </c>
      <c r="O28" s="52" t="e">
        <f>'січень 2025'!O28+'лютий 2025'!O28+'березень 2025'!O28+'квітень 2025'!O28+'травень 2025'!O28+'червень 2025 '!#REF!+'липень 2025'!#REF!+'серпень 2025 '!O28+'вересень 2025'!O28+'жовтень 2025'!O28+'листопад 2025'!O28+'грудень 2025'!O28</f>
        <v>#REF!</v>
      </c>
      <c r="P28" s="52" t="e">
        <f>'січень 2025'!P28+'лютий 2025'!P28+'березень 2025'!P28+'квітень 2025'!P28+'травень 2025'!P28+'червень 2025 '!#REF!+'липень 2025'!#REF!+'серпень 2025 '!P28+'вересень 2025'!P28+'жовтень 2025'!P28+'листопад 2025'!P28+'грудень 2025'!P28</f>
        <v>#REF!</v>
      </c>
      <c r="Q28" s="52" t="e">
        <f>'січень 2025'!Q28+'лютий 2025'!Q28+'березень 2025'!Q28+'квітень 2025'!Q28+'травень 2025'!Q28+'червень 2025 '!#REF!+'липень 2025'!#REF!+'серпень 2025 '!Q28+'вересень 2025'!Q28+'жовтень 2025'!Q28+'листопад 2025'!Q28+'грудень 2025'!Q28</f>
        <v>#REF!</v>
      </c>
      <c r="R28" s="52" t="e">
        <f>'січень 2025'!R28+'лютий 2025'!R28+'березень 2025'!R28+'квітень 2025'!R28+'травень 2025'!R28+'червень 2025 '!#REF!+'липень 2025'!#REF!+'серпень 2025 '!R28+'вересень 2025'!R28+'жовтень 2025'!R28+'листопад 2025'!R28+'грудень 2025'!R28</f>
        <v>#REF!</v>
      </c>
      <c r="S28" s="52" t="e">
        <f>'січень 2025'!S28+'лютий 2025'!S28+'березень 2025'!S28+'квітень 2025'!S28+'травень 2025'!S28+'червень 2025 '!#REF!+'липень 2025'!#REF!+'серпень 2025 '!S28+'вересень 2025'!S28+'жовтень 2025'!S28+'листопад 2025'!S28+'грудень 2025'!S28</f>
        <v>#REF!</v>
      </c>
      <c r="T28" s="52" t="e">
        <f>'січень 2025'!T28+'лютий 2025'!T28+'березень 2025'!T28+'квітень 2025'!T28+'травень 2025'!T28+'червень 2025 '!#REF!+'липень 2025'!#REF!+'серпень 2025 '!T28+'вересень 2025'!T28+'жовтень 2025'!T28+'листопад 2025'!T28+'грудень 2025'!T28</f>
        <v>#REF!</v>
      </c>
      <c r="U28" s="52" t="e">
        <f>'січень 2025'!U28+'лютий 2025'!U28+'березень 2025'!U28+'квітень 2025'!U28+'травень 2025'!U28+'червень 2025 '!#REF!+'липень 2025'!#REF!+'серпень 2025 '!U28+'вересень 2025'!U28+'жовтень 2025'!U28+'листопад 2025'!U28+'грудень 2025'!U28</f>
        <v>#REF!</v>
      </c>
      <c r="V28" s="52" t="e">
        <f>'січень 2025'!V28+'лютий 2025'!V28+'березень 2025'!V28+'квітень 2025'!V28+'травень 2025'!V28+'червень 2025 '!#REF!+'липень 2025'!#REF!+'серпень 2025 '!V28+'вересень 2025'!V28+'жовтень 2025'!V28+'листопад 2025'!V28+'грудень 2025'!V28</f>
        <v>#REF!</v>
      </c>
      <c r="W28" s="50" t="e">
        <f t="shared" si="0"/>
        <v>#REF!</v>
      </c>
    </row>
    <row r="29" spans="1:27" x14ac:dyDescent="0.3">
      <c r="A29" s="18">
        <v>20</v>
      </c>
      <c r="B29" s="18" t="s">
        <v>20</v>
      </c>
      <c r="D29" s="52" t="e">
        <f>'січень 2025'!D29+'лютий 2025'!D29+'березень 2025'!D29+'квітень 2025'!D29+'травень 2025'!D29+'червень 2025 '!#REF!+'липень 2025'!#REF!+'серпень 2025 '!D29+'вересень 2025'!D29+'жовтень 2025'!D29+'листопад 2025'!D29+'грудень 2025'!D29</f>
        <v>#REF!</v>
      </c>
      <c r="E29" s="52" t="e">
        <f>'січень 2025'!E29+'лютий 2025'!E29+'березень 2025'!E29+'квітень 2025'!E29+'травень 2025'!E29+'червень 2025 '!#REF!+'липень 2025'!#REF!+'серпень 2025 '!E29+'вересень 2025'!E29+'жовтень 2025'!E29+'листопад 2025'!E29+'грудень 2025'!E29</f>
        <v>#REF!</v>
      </c>
      <c r="F29" s="52" t="e">
        <f>'січень 2025'!F29+'лютий 2025'!F29+'березень 2025'!F29+'квітень 2025'!F29+'травень 2025'!F29+'червень 2025 '!#REF!+'липень 2025'!#REF!+'серпень 2025 '!F29+'вересень 2025'!F29+'жовтень 2025'!F29+'листопад 2025'!F29+'грудень 2025'!F29</f>
        <v>#REF!</v>
      </c>
      <c r="G29" s="52" t="e">
        <f>'січень 2025'!G29+'лютий 2025'!G29+'березень 2025'!G29+'квітень 2025'!G29+'травень 2025'!G29+'червень 2025 '!#REF!+'липень 2025'!#REF!+'серпень 2025 '!G29+'вересень 2025'!G29+'жовтень 2025'!G29+'листопад 2025'!G29+'грудень 2025'!G29</f>
        <v>#REF!</v>
      </c>
      <c r="H29" s="52" t="e">
        <f>'січень 2025'!H29+'лютий 2025'!H29+'березень 2025'!H29+'квітень 2025'!H29+'травень 2025'!H29+'червень 2025 '!#REF!+'липень 2025'!#REF!+'серпень 2025 '!H29+'вересень 2025'!H29+'жовтень 2025'!H29+'листопад 2025'!H29+'грудень 2025'!H29</f>
        <v>#REF!</v>
      </c>
      <c r="I29" s="52" t="e">
        <f>'січень 2025'!I29+'лютий 2025'!I29+'березень 2025'!I29+'квітень 2025'!I29+'травень 2025'!I29+'червень 2025 '!#REF!+'липень 2025'!#REF!+'серпень 2025 '!I29+'вересень 2025'!I29+'жовтень 2025'!I29+'листопад 2025'!I29+'грудень 2025'!I29</f>
        <v>#REF!</v>
      </c>
      <c r="J29" s="52" t="e">
        <f>'січень 2025'!J29+'лютий 2025'!J29+'березень 2025'!J29+'квітень 2025'!J29+'травень 2025'!J29+'червень 2025 '!#REF!+'липень 2025'!#REF!+'серпень 2025 '!J29+'вересень 2025'!J29+'жовтень 2025'!J29+'листопад 2025'!J29+'грудень 2025'!J29</f>
        <v>#REF!</v>
      </c>
      <c r="K29" s="52" t="e">
        <f>'січень 2025'!K29+'лютий 2025'!K29+'березень 2025'!K29+'квітень 2025'!K29+'травень 2025'!K29+'червень 2025 '!#REF!+'липень 2025'!#REF!+'серпень 2025 '!K29+'вересень 2025'!K29+'жовтень 2025'!K29+'листопад 2025'!K29+'грудень 2025'!K29</f>
        <v>#REF!</v>
      </c>
      <c r="L29" s="52" t="e">
        <f>'січень 2025'!L29+'лютий 2025'!L29+'березень 2025'!L29+'квітень 2025'!L29+'травень 2025'!L29+'червень 2025 '!#REF!+'липень 2025'!#REF!+'серпень 2025 '!L29+'вересень 2025'!L29+'жовтень 2025'!L29+'листопад 2025'!L29+'грудень 2025'!L29</f>
        <v>#REF!</v>
      </c>
      <c r="M29" s="52" t="e">
        <f>'січень 2025'!M29+'лютий 2025'!M29+'березень 2025'!M29+'квітень 2025'!M29+'травень 2025'!M29+'червень 2025 '!#REF!+'липень 2025'!#REF!+'серпень 2025 '!M29+'вересень 2025'!M29+'жовтень 2025'!M29+'листопад 2025'!M29+'грудень 2025'!M29</f>
        <v>#REF!</v>
      </c>
      <c r="N29" s="52" t="e">
        <f>'січень 2025'!N29+'лютий 2025'!N29+'березень 2025'!N29+'квітень 2025'!N29+'травень 2025'!N29+'червень 2025 '!#REF!+'липень 2025'!#REF!+'серпень 2025 '!N29+'вересень 2025'!N29+'жовтень 2025'!N29+'листопад 2025'!N29+'грудень 2025'!N29</f>
        <v>#REF!</v>
      </c>
      <c r="O29" s="52" t="e">
        <f>'січень 2025'!O29+'лютий 2025'!O29+'березень 2025'!O29+'квітень 2025'!O29+'травень 2025'!O29+'червень 2025 '!#REF!+'липень 2025'!#REF!+'серпень 2025 '!O29+'вересень 2025'!O29+'жовтень 2025'!O29+'листопад 2025'!O29+'грудень 2025'!O29</f>
        <v>#REF!</v>
      </c>
      <c r="P29" s="52" t="e">
        <f>'січень 2025'!P29+'лютий 2025'!P29+'березень 2025'!P29+'квітень 2025'!P29+'травень 2025'!P29+'червень 2025 '!#REF!+'липень 2025'!#REF!+'серпень 2025 '!P29+'вересень 2025'!P29+'жовтень 2025'!P29+'листопад 2025'!P29+'грудень 2025'!P29</f>
        <v>#REF!</v>
      </c>
      <c r="Q29" s="52" t="e">
        <f>'січень 2025'!Q29+'лютий 2025'!Q29+'березень 2025'!Q29+'квітень 2025'!Q29+'травень 2025'!Q29+'червень 2025 '!#REF!+'липень 2025'!#REF!+'серпень 2025 '!Q29+'вересень 2025'!Q29+'жовтень 2025'!Q29+'листопад 2025'!Q29+'грудень 2025'!Q29</f>
        <v>#REF!</v>
      </c>
      <c r="R29" s="52" t="e">
        <f>'січень 2025'!R29+'лютий 2025'!R29+'березень 2025'!R29+'квітень 2025'!R29+'травень 2025'!R29+'червень 2025 '!#REF!+'липень 2025'!#REF!+'серпень 2025 '!R29+'вересень 2025'!R29+'жовтень 2025'!R29+'листопад 2025'!R29+'грудень 2025'!R29</f>
        <v>#REF!</v>
      </c>
      <c r="S29" s="52" t="e">
        <f>'січень 2025'!S29+'лютий 2025'!S29+'березень 2025'!S29+'квітень 2025'!S29+'травень 2025'!S29+'червень 2025 '!#REF!+'липень 2025'!#REF!+'серпень 2025 '!S29+'вересень 2025'!S29+'жовтень 2025'!S29+'листопад 2025'!S29+'грудень 2025'!S29</f>
        <v>#REF!</v>
      </c>
      <c r="T29" s="52" t="e">
        <f>'січень 2025'!T29+'лютий 2025'!T29+'березень 2025'!T29+'квітень 2025'!T29+'травень 2025'!T29+'червень 2025 '!#REF!+'липень 2025'!#REF!+'серпень 2025 '!T29+'вересень 2025'!T29+'жовтень 2025'!T29+'листопад 2025'!T29+'грудень 2025'!T29</f>
        <v>#REF!</v>
      </c>
      <c r="U29" s="52" t="e">
        <f>'січень 2025'!U29+'лютий 2025'!U29+'березень 2025'!U29+'квітень 2025'!U29+'травень 2025'!U29+'червень 2025 '!#REF!+'липень 2025'!#REF!+'серпень 2025 '!U29+'вересень 2025'!U29+'жовтень 2025'!U29+'листопад 2025'!U29+'грудень 2025'!U29</f>
        <v>#REF!</v>
      </c>
      <c r="V29" s="52" t="e">
        <f>'січень 2025'!V29+'лютий 2025'!V29+'березень 2025'!V29+'квітень 2025'!V29+'травень 2025'!V29+'червень 2025 '!#REF!+'липень 2025'!#REF!+'серпень 2025 '!V29+'вересень 2025'!V29+'жовтень 2025'!V29+'листопад 2025'!V29+'грудень 2025'!V29</f>
        <v>#REF!</v>
      </c>
      <c r="W29" s="50" t="e">
        <f t="shared" si="0"/>
        <v>#REF!</v>
      </c>
    </row>
    <row r="30" spans="1:27" s="29" customFormat="1" ht="14.4" x14ac:dyDescent="0.3">
      <c r="A30" s="85"/>
      <c r="B30" s="86" t="s">
        <v>21</v>
      </c>
      <c r="C30" s="57"/>
      <c r="D30" s="72" t="e">
        <f>'січень 2025'!D30+'лютий 2025'!D30+'березень 2025'!D30+'квітень 2025'!D30+'травень 2025'!D30+'червень 2025 '!#REF!+'липень 2025'!#REF!+'серпень 2025 '!D30+'вересень 2025'!D30+'жовтень 2025'!D30+'листопад 2025'!D30+'грудень 2025'!D30</f>
        <v>#REF!</v>
      </c>
      <c r="E30" s="72" t="e">
        <f>'січень 2025'!E30+'лютий 2025'!E30+'березень 2025'!E30+'квітень 2025'!E30+'травень 2025'!E30+'червень 2025 '!#REF!+'липень 2025'!#REF!+'серпень 2025 '!E30+'вересень 2025'!E30+'жовтень 2025'!E30+'листопад 2025'!E30+'грудень 2025'!E30</f>
        <v>#REF!</v>
      </c>
      <c r="F30" s="72" t="e">
        <f>'січень 2025'!F30+'лютий 2025'!F30+'березень 2025'!F30+'квітень 2025'!F30+'травень 2025'!F30+'червень 2025 '!#REF!+'липень 2025'!#REF!+'серпень 2025 '!F30+'вересень 2025'!F30+'жовтень 2025'!F30+'листопад 2025'!F30+'грудень 2025'!F30</f>
        <v>#REF!</v>
      </c>
      <c r="G30" s="72" t="e">
        <f>'січень 2025'!G30+'лютий 2025'!G30+'березень 2025'!G30+'квітень 2025'!G30+'травень 2025'!G30+'червень 2025 '!#REF!+'липень 2025'!#REF!+'серпень 2025 '!G30+'вересень 2025'!G30+'жовтень 2025'!G30+'листопад 2025'!G30+'грудень 2025'!G30</f>
        <v>#REF!</v>
      </c>
      <c r="H30" s="72" t="e">
        <f>'січень 2025'!H30+'лютий 2025'!H30+'березень 2025'!H30+'квітень 2025'!H30+'травень 2025'!H30+'червень 2025 '!#REF!+'липень 2025'!#REF!+'серпень 2025 '!H30+'вересень 2025'!H30+'жовтень 2025'!H30+'листопад 2025'!H30+'грудень 2025'!H30</f>
        <v>#REF!</v>
      </c>
      <c r="I30" s="72" t="e">
        <f>'січень 2025'!I30+'лютий 2025'!I30+'березень 2025'!I30+'квітень 2025'!I30+'травень 2025'!I30+'червень 2025 '!#REF!+'липень 2025'!#REF!+'серпень 2025 '!I30+'вересень 2025'!I30+'жовтень 2025'!I30+'листопад 2025'!I30+'грудень 2025'!I30</f>
        <v>#REF!</v>
      </c>
      <c r="J30" s="72" t="e">
        <f>'січень 2025'!J30+'лютий 2025'!J30+'березень 2025'!J30+'квітень 2025'!J30+'травень 2025'!J30+'червень 2025 '!#REF!+'липень 2025'!#REF!+'серпень 2025 '!J30+'вересень 2025'!J30+'жовтень 2025'!J30+'листопад 2025'!J30+'грудень 2025'!J30</f>
        <v>#REF!</v>
      </c>
      <c r="K30" s="72" t="e">
        <f>'січень 2025'!K30+'лютий 2025'!K30+'березень 2025'!K30+'квітень 2025'!K30+'травень 2025'!K30+'червень 2025 '!#REF!+'липень 2025'!#REF!+'серпень 2025 '!K30+'вересень 2025'!K30+'жовтень 2025'!K30+'листопад 2025'!K30+'грудень 2025'!K30</f>
        <v>#REF!</v>
      </c>
      <c r="L30" s="72" t="e">
        <f>'січень 2025'!L30+'лютий 2025'!L30+'березень 2025'!L30+'квітень 2025'!L30+'травень 2025'!L30+'червень 2025 '!#REF!+'липень 2025'!#REF!+'серпень 2025 '!L30+'вересень 2025'!L30+'жовтень 2025'!L30+'листопад 2025'!L30+'грудень 2025'!L30</f>
        <v>#REF!</v>
      </c>
      <c r="M30" s="72" t="e">
        <f>'січень 2025'!M30+'лютий 2025'!M30+'березень 2025'!M30+'квітень 2025'!M30+'травень 2025'!M30+'червень 2025 '!#REF!+'липень 2025'!#REF!+'серпень 2025 '!M30+'вересень 2025'!M30+'жовтень 2025'!M30+'листопад 2025'!M30+'грудень 2025'!M30</f>
        <v>#REF!</v>
      </c>
      <c r="N30" s="72" t="e">
        <f>'січень 2025'!N30+'лютий 2025'!N30+'березень 2025'!N30+'квітень 2025'!N30+'травень 2025'!N30+'червень 2025 '!#REF!+'липень 2025'!#REF!+'серпень 2025 '!N30+'вересень 2025'!N30+'жовтень 2025'!N30+'листопад 2025'!N30+'грудень 2025'!N30</f>
        <v>#REF!</v>
      </c>
      <c r="O30" s="72" t="e">
        <f>'січень 2025'!O30+'лютий 2025'!O30+'березень 2025'!O30+'квітень 2025'!O30+'травень 2025'!O30+'червень 2025 '!#REF!+'липень 2025'!#REF!+'серпень 2025 '!O30+'вересень 2025'!O30+'жовтень 2025'!O30+'листопад 2025'!O30+'грудень 2025'!O30</f>
        <v>#REF!</v>
      </c>
      <c r="P30" s="72" t="e">
        <f>'січень 2025'!P30+'лютий 2025'!P30+'березень 2025'!P30+'квітень 2025'!P30+'травень 2025'!P30+'червень 2025 '!#REF!+'липень 2025'!#REF!+'серпень 2025 '!P30+'вересень 2025'!P30+'жовтень 2025'!P30+'листопад 2025'!P30+'грудень 2025'!P30</f>
        <v>#REF!</v>
      </c>
      <c r="Q30" s="72" t="e">
        <f>'січень 2025'!Q30+'лютий 2025'!Q30+'березень 2025'!Q30+'квітень 2025'!Q30+'травень 2025'!Q30+'червень 2025 '!#REF!+'липень 2025'!#REF!+'серпень 2025 '!Q30+'вересень 2025'!Q30+'жовтень 2025'!Q30+'листопад 2025'!Q30+'грудень 2025'!Q30</f>
        <v>#REF!</v>
      </c>
      <c r="R30" s="72" t="e">
        <f>'січень 2025'!R30+'лютий 2025'!R30+'березень 2025'!R30+'квітень 2025'!R30+'травень 2025'!R30+'червень 2025 '!#REF!+'липень 2025'!#REF!+'серпень 2025 '!R30+'вересень 2025'!R30+'жовтень 2025'!R30+'листопад 2025'!R30+'грудень 2025'!R30</f>
        <v>#REF!</v>
      </c>
      <c r="S30" s="72" t="e">
        <f>'січень 2025'!S30+'лютий 2025'!S30+'березень 2025'!S30+'квітень 2025'!S30+'травень 2025'!S30+'червень 2025 '!#REF!+'липень 2025'!#REF!+'серпень 2025 '!S30+'вересень 2025'!S30+'жовтень 2025'!S30+'листопад 2025'!S30+'грудень 2025'!S30</f>
        <v>#REF!</v>
      </c>
      <c r="T30" s="72" t="e">
        <f>'січень 2025'!T30+'лютий 2025'!T30+'березень 2025'!T30+'квітень 2025'!T30+'травень 2025'!T30+'червень 2025 '!#REF!+'липень 2025'!#REF!+'серпень 2025 '!T30+'вересень 2025'!T30+'жовтень 2025'!T30+'листопад 2025'!T30+'грудень 2025'!T30</f>
        <v>#REF!</v>
      </c>
      <c r="U30" s="72" t="e">
        <f>'січень 2025'!U30+'лютий 2025'!U30+'березень 2025'!U30+'квітень 2025'!U30+'травень 2025'!U30+'червень 2025 '!#REF!+'липень 2025'!#REF!+'серпень 2025 '!U30+'вересень 2025'!U30+'жовтень 2025'!U30+'листопад 2025'!U30+'грудень 2025'!U30</f>
        <v>#REF!</v>
      </c>
      <c r="V30" s="72" t="e">
        <f>'січень 2025'!V30+'лютий 2025'!V30+'березень 2025'!V30+'квітень 2025'!V30+'травень 2025'!V30+'червень 2025 '!#REF!+'липень 2025'!#REF!+'серпень 2025 '!V30+'вересень 2025'!V30+'жовтень 2025'!V30+'листопад 2025'!V30+'грудень 2025'!V30</f>
        <v>#REF!</v>
      </c>
      <c r="W30" s="57" t="e">
        <f>SUM(W10:W29)</f>
        <v>#REF!</v>
      </c>
      <c r="X30" s="73"/>
      <c r="Y30" s="73"/>
      <c r="Z30" s="74"/>
      <c r="AA30" s="74"/>
    </row>
    <row r="31" spans="1:27" x14ac:dyDescent="0.3">
      <c r="B31" s="81" t="s">
        <v>22</v>
      </c>
      <c r="C31" s="49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1:27" x14ac:dyDescent="0.3">
      <c r="A32" s="18">
        <v>1</v>
      </c>
      <c r="B32" s="18" t="s">
        <v>23</v>
      </c>
      <c r="D32" s="52" t="e">
        <f>'січень 2025'!D32+'лютий 2025'!D32+'березень 2025'!D32+'квітень 2025'!D32+'травень 2025'!D32+'червень 2025 '!#REF!+'липень 2025'!#REF!+'серпень 2025 '!D32+'вересень 2025'!D32+'жовтень 2025'!D32+'листопад 2025'!D32+'грудень 2025'!D32</f>
        <v>#REF!</v>
      </c>
      <c r="E32" s="52" t="e">
        <f>'січень 2025'!E32+'лютий 2025'!E32+'березень 2025'!E32+'квітень 2025'!E32+'травень 2025'!E32+'червень 2025 '!#REF!+'липень 2025'!#REF!+'серпень 2025 '!E32+'вересень 2025'!E32+'жовтень 2025'!E32+'листопад 2025'!E32+'грудень 2025'!E32</f>
        <v>#REF!</v>
      </c>
      <c r="F32" s="52" t="e">
        <f>'січень 2025'!F32+'лютий 2025'!F32+'березень 2025'!F32+'квітень 2025'!F32+'травень 2025'!F32+'червень 2025 '!#REF!+'липень 2025'!#REF!+'серпень 2025 '!F32+'вересень 2025'!F32+'жовтень 2025'!F32+'листопад 2025'!F32+'грудень 2025'!F32</f>
        <v>#REF!</v>
      </c>
      <c r="G32" s="52" t="e">
        <f>'січень 2025'!G32+'лютий 2025'!G32+'березень 2025'!G32+'квітень 2025'!G32+'травень 2025'!G32+'червень 2025 '!#REF!+'липень 2025'!#REF!+'серпень 2025 '!G32+'вересень 2025'!G32+'жовтень 2025'!G32+'листопад 2025'!G32+'грудень 2025'!G32</f>
        <v>#REF!</v>
      </c>
      <c r="H32" s="52" t="e">
        <f>'січень 2025'!H32+'лютий 2025'!H32+'березень 2025'!H32+'квітень 2025'!H32+'травень 2025'!H32+'червень 2025 '!#REF!+'липень 2025'!#REF!+'серпень 2025 '!H32+'вересень 2025'!H32+'жовтень 2025'!H32+'листопад 2025'!H32+'грудень 2025'!H32</f>
        <v>#REF!</v>
      </c>
      <c r="I32" s="52" t="e">
        <f>'січень 2025'!I32+'лютий 2025'!I32+'березень 2025'!I32+'квітень 2025'!I32+'травень 2025'!I32+'червень 2025 '!#REF!+'липень 2025'!#REF!+'серпень 2025 '!I32+'вересень 2025'!I32+'жовтень 2025'!I32+'листопад 2025'!I32+'грудень 2025'!I32</f>
        <v>#REF!</v>
      </c>
      <c r="J32" s="52" t="e">
        <f>'січень 2025'!J32+'лютий 2025'!J32+'березень 2025'!J32+'квітень 2025'!J32+'травень 2025'!J32+'червень 2025 '!#REF!+'липень 2025'!#REF!+'серпень 2025 '!J32+'вересень 2025'!J32+'жовтень 2025'!J32+'листопад 2025'!J32+'грудень 2025'!J32</f>
        <v>#REF!</v>
      </c>
      <c r="K32" s="52" t="e">
        <f>'січень 2025'!K32+'лютий 2025'!K32+'березень 2025'!K32+'квітень 2025'!K32+'травень 2025'!K32+'червень 2025 '!#REF!+'липень 2025'!#REF!+'серпень 2025 '!K32+'вересень 2025'!K32+'жовтень 2025'!K32+'листопад 2025'!K32+'грудень 2025'!K32</f>
        <v>#REF!</v>
      </c>
      <c r="L32" s="52" t="e">
        <f>'січень 2025'!L32+'лютий 2025'!L32+'березень 2025'!L32+'квітень 2025'!L32+'травень 2025'!L32+'червень 2025 '!#REF!+'липень 2025'!#REF!+'серпень 2025 '!L32+'вересень 2025'!L32+'жовтень 2025'!L32+'листопад 2025'!L32+'грудень 2025'!L32</f>
        <v>#REF!</v>
      </c>
      <c r="M32" s="52" t="e">
        <f>'січень 2025'!M32+'лютий 2025'!M32+'березень 2025'!M32+'квітень 2025'!M32+'травень 2025'!M32+'червень 2025 '!#REF!+'липень 2025'!#REF!+'серпень 2025 '!M32+'вересень 2025'!M32+'жовтень 2025'!M32+'листопад 2025'!M32+'грудень 2025'!M32</f>
        <v>#REF!</v>
      </c>
      <c r="N32" s="52" t="e">
        <f>'січень 2025'!N32+'лютий 2025'!N32+'березень 2025'!N32+'квітень 2025'!N32+'травень 2025'!N32+'червень 2025 '!#REF!+'липень 2025'!#REF!+'серпень 2025 '!N32+'вересень 2025'!N32+'жовтень 2025'!N32+'листопад 2025'!N32+'грудень 2025'!N32</f>
        <v>#REF!</v>
      </c>
      <c r="O32" s="52" t="e">
        <f>'січень 2025'!O32+'лютий 2025'!O32+'березень 2025'!O32+'квітень 2025'!O32+'травень 2025'!O32+'червень 2025 '!#REF!+'липень 2025'!#REF!+'серпень 2025 '!O32+'вересень 2025'!O32+'жовтень 2025'!O32+'листопад 2025'!O32+'грудень 2025'!O32</f>
        <v>#REF!</v>
      </c>
      <c r="P32" s="52" t="e">
        <f>'січень 2025'!P32+'лютий 2025'!P32+'березень 2025'!P32+'квітень 2025'!P32+'травень 2025'!P32+'червень 2025 '!#REF!+'липень 2025'!#REF!+'серпень 2025 '!P32+'вересень 2025'!P32+'жовтень 2025'!P32+'листопад 2025'!P32+'грудень 2025'!P32</f>
        <v>#REF!</v>
      </c>
      <c r="Q32" s="52" t="e">
        <f>'січень 2025'!Q32+'лютий 2025'!Q32+'березень 2025'!Q32+'квітень 2025'!Q32+'травень 2025'!Q32+'червень 2025 '!#REF!+'липень 2025'!#REF!+'серпень 2025 '!Q32+'вересень 2025'!Q32+'жовтень 2025'!Q32+'листопад 2025'!Q32+'грудень 2025'!Q32</f>
        <v>#REF!</v>
      </c>
      <c r="R32" s="52" t="e">
        <f>'січень 2025'!R32+'лютий 2025'!R32+'березень 2025'!R32+'квітень 2025'!R32+'травень 2025'!R32+'червень 2025 '!#REF!+'липень 2025'!#REF!+'серпень 2025 '!R32+'вересень 2025'!R32+'жовтень 2025'!R32+'листопад 2025'!R32+'грудень 2025'!R32</f>
        <v>#REF!</v>
      </c>
      <c r="S32" s="52" t="e">
        <f>'січень 2025'!S32+'лютий 2025'!S32+'березень 2025'!S32+'квітень 2025'!S32+'травень 2025'!S32+'червень 2025 '!#REF!+'липень 2025'!#REF!+'серпень 2025 '!S32+'вересень 2025'!S32+'жовтень 2025'!S32+'листопад 2025'!S32+'грудень 2025'!S32</f>
        <v>#REF!</v>
      </c>
      <c r="T32" s="52" t="e">
        <f>'січень 2025'!T32+'лютий 2025'!T32+'березень 2025'!T32+'квітень 2025'!T32+'травень 2025'!T32+'червень 2025 '!#REF!+'липень 2025'!#REF!+'серпень 2025 '!T32+'вересень 2025'!T32+'жовтень 2025'!T32+'листопад 2025'!T32+'грудень 2025'!T32</f>
        <v>#REF!</v>
      </c>
      <c r="U32" s="52" t="e">
        <f>'січень 2025'!U32+'лютий 2025'!U32+'березень 2025'!U32+'квітень 2025'!U32+'травень 2025'!U32+'червень 2025 '!#REF!+'липень 2025'!#REF!+'серпень 2025 '!U32+'вересень 2025'!U32+'жовтень 2025'!U32+'листопад 2025'!U32+'грудень 2025'!U32</f>
        <v>#REF!</v>
      </c>
      <c r="V32" s="52" t="e">
        <f>'січень 2025'!V32+'лютий 2025'!V32+'березень 2025'!V32+'квітень 2025'!V32+'травень 2025'!V32+'червень 2025 '!#REF!+'липень 2025'!#REF!+'серпень 2025 '!V32+'вересень 2025'!V32+'жовтень 2025'!V32+'листопад 2025'!V32+'грудень 2025'!V32</f>
        <v>#REF!</v>
      </c>
      <c r="W32" s="50" t="e">
        <f>SUM(D32:V32)</f>
        <v>#REF!</v>
      </c>
    </row>
    <row r="33" spans="1:23" x14ac:dyDescent="0.3">
      <c r="A33" s="18">
        <v>2</v>
      </c>
      <c r="B33" s="18" t="s">
        <v>24</v>
      </c>
      <c r="D33" s="52" t="e">
        <f>'січень 2025'!D33+'лютий 2025'!D33+'березень 2025'!D33+'квітень 2025'!D33+'травень 2025'!D33+'червень 2025 '!#REF!+'липень 2025'!#REF!+'серпень 2025 '!D33+'вересень 2025'!D33+'жовтень 2025'!D33+'листопад 2025'!D33+'грудень 2025'!D33</f>
        <v>#REF!</v>
      </c>
      <c r="E33" s="52" t="e">
        <f>'січень 2025'!E33+'лютий 2025'!E33+'березень 2025'!E33+'квітень 2025'!E33+'травень 2025'!E33+'червень 2025 '!#REF!+'липень 2025'!#REF!+'серпень 2025 '!E33+'вересень 2025'!E33+'жовтень 2025'!E33+'листопад 2025'!E33+'грудень 2025'!E33</f>
        <v>#REF!</v>
      </c>
      <c r="F33" s="52" t="e">
        <f>'січень 2025'!F33+'лютий 2025'!F33+'березень 2025'!F33+'квітень 2025'!F33+'травень 2025'!F33+'червень 2025 '!#REF!+'липень 2025'!#REF!+'серпень 2025 '!F33+'вересень 2025'!F33+'жовтень 2025'!F33+'листопад 2025'!F33+'грудень 2025'!F33</f>
        <v>#REF!</v>
      </c>
      <c r="G33" s="52" t="e">
        <f>'січень 2025'!G33+'лютий 2025'!G33+'березень 2025'!G33+'квітень 2025'!G33+'травень 2025'!G33+'червень 2025 '!#REF!+'липень 2025'!#REF!+'серпень 2025 '!G33+'вересень 2025'!G33+'жовтень 2025'!G33+'листопад 2025'!G33+'грудень 2025'!G33</f>
        <v>#REF!</v>
      </c>
      <c r="H33" s="52" t="e">
        <f>'січень 2025'!H33+'лютий 2025'!H33+'березень 2025'!H33+'квітень 2025'!H33+'травень 2025'!H33+'червень 2025 '!#REF!+'липень 2025'!#REF!+'серпень 2025 '!H33+'вересень 2025'!H33+'жовтень 2025'!H33+'листопад 2025'!H33+'грудень 2025'!H33</f>
        <v>#REF!</v>
      </c>
      <c r="I33" s="52" t="e">
        <f>'січень 2025'!I33+'лютий 2025'!I33+'березень 2025'!I33+'квітень 2025'!I33+'травень 2025'!I33+'червень 2025 '!#REF!+'липень 2025'!#REF!+'серпень 2025 '!I33+'вересень 2025'!I33+'жовтень 2025'!I33+'листопад 2025'!I33+'грудень 2025'!I33</f>
        <v>#REF!</v>
      </c>
      <c r="J33" s="52" t="e">
        <f>'січень 2025'!J33+'лютий 2025'!J33+'березень 2025'!J33+'квітень 2025'!J33+'травень 2025'!J33+'червень 2025 '!#REF!+'липень 2025'!#REF!+'серпень 2025 '!J33+'вересень 2025'!J33+'жовтень 2025'!J33+'листопад 2025'!J33+'грудень 2025'!J33</f>
        <v>#REF!</v>
      </c>
      <c r="K33" s="52" t="e">
        <f>'січень 2025'!K33+'лютий 2025'!K33+'березень 2025'!K33+'квітень 2025'!K33+'травень 2025'!K33+'червень 2025 '!#REF!+'липень 2025'!#REF!+'серпень 2025 '!K33+'вересень 2025'!K33+'жовтень 2025'!K33+'листопад 2025'!K33+'грудень 2025'!K33</f>
        <v>#REF!</v>
      </c>
      <c r="L33" s="52" t="e">
        <f>'січень 2025'!L33+'лютий 2025'!L33+'березень 2025'!L33+'квітень 2025'!L33+'травень 2025'!L33+'червень 2025 '!#REF!+'липень 2025'!#REF!+'серпень 2025 '!L33+'вересень 2025'!L33+'жовтень 2025'!L33+'листопад 2025'!L33+'грудень 2025'!L33</f>
        <v>#REF!</v>
      </c>
      <c r="M33" s="52" t="e">
        <f>'січень 2025'!M33+'лютий 2025'!M33+'березень 2025'!M33+'квітень 2025'!M33+'травень 2025'!M33+'червень 2025 '!#REF!+'липень 2025'!#REF!+'серпень 2025 '!M33+'вересень 2025'!M33+'жовтень 2025'!M33+'листопад 2025'!M33+'грудень 2025'!M33</f>
        <v>#REF!</v>
      </c>
      <c r="N33" s="52" t="e">
        <f>'січень 2025'!N33+'лютий 2025'!N33+'березень 2025'!N33+'квітень 2025'!N33+'травень 2025'!N33+'червень 2025 '!#REF!+'липень 2025'!#REF!+'серпень 2025 '!N33+'вересень 2025'!N33+'жовтень 2025'!N33+'листопад 2025'!N33+'грудень 2025'!N33</f>
        <v>#REF!</v>
      </c>
      <c r="O33" s="52" t="e">
        <f>'січень 2025'!O33+'лютий 2025'!O33+'березень 2025'!O33+'квітень 2025'!O33+'травень 2025'!O33+'червень 2025 '!#REF!+'липень 2025'!#REF!+'серпень 2025 '!O33+'вересень 2025'!O33+'жовтень 2025'!O33+'листопад 2025'!O33+'грудень 2025'!O33</f>
        <v>#REF!</v>
      </c>
      <c r="P33" s="52" t="e">
        <f>'січень 2025'!P33+'лютий 2025'!P33+'березень 2025'!P33+'квітень 2025'!P33+'травень 2025'!P33+'червень 2025 '!#REF!+'липень 2025'!#REF!+'серпень 2025 '!P33+'вересень 2025'!P33+'жовтень 2025'!P33+'листопад 2025'!P33+'грудень 2025'!P33</f>
        <v>#REF!</v>
      </c>
      <c r="Q33" s="52" t="e">
        <f>'січень 2025'!Q33+'лютий 2025'!Q33+'березень 2025'!Q33+'квітень 2025'!Q33+'травень 2025'!Q33+'червень 2025 '!#REF!+'липень 2025'!#REF!+'серпень 2025 '!Q33+'вересень 2025'!Q33+'жовтень 2025'!Q33+'листопад 2025'!Q33+'грудень 2025'!Q33</f>
        <v>#REF!</v>
      </c>
      <c r="R33" s="52" t="e">
        <f>'січень 2025'!R33+'лютий 2025'!R33+'березень 2025'!R33+'квітень 2025'!R33+'травень 2025'!R33+'червень 2025 '!#REF!+'липень 2025'!#REF!+'серпень 2025 '!R33+'вересень 2025'!R33+'жовтень 2025'!R33+'листопад 2025'!R33+'грудень 2025'!R33</f>
        <v>#REF!</v>
      </c>
      <c r="S33" s="52" t="e">
        <f>'січень 2025'!S33+'лютий 2025'!S33+'березень 2025'!S33+'квітень 2025'!S33+'травень 2025'!S33+'червень 2025 '!#REF!+'липень 2025'!#REF!+'серпень 2025 '!S33+'вересень 2025'!S33+'жовтень 2025'!S33+'листопад 2025'!S33+'грудень 2025'!S33</f>
        <v>#REF!</v>
      </c>
      <c r="T33" s="52" t="e">
        <f>'січень 2025'!T33+'лютий 2025'!T33+'березень 2025'!T33+'квітень 2025'!T33+'травень 2025'!T33+'червень 2025 '!#REF!+'липень 2025'!#REF!+'серпень 2025 '!T33+'вересень 2025'!T33+'жовтень 2025'!T33+'листопад 2025'!T33+'грудень 2025'!T33</f>
        <v>#REF!</v>
      </c>
      <c r="U33" s="52" t="e">
        <f>'січень 2025'!U33+'лютий 2025'!U33+'березень 2025'!U33+'квітень 2025'!U33+'травень 2025'!U33+'червень 2025 '!#REF!+'липень 2025'!#REF!+'серпень 2025 '!U33+'вересень 2025'!U33+'жовтень 2025'!U33+'листопад 2025'!U33+'грудень 2025'!U33</f>
        <v>#REF!</v>
      </c>
      <c r="V33" s="52" t="e">
        <f>'січень 2025'!V33+'лютий 2025'!V33+'березень 2025'!V33+'квітень 2025'!V33+'травень 2025'!V33+'червень 2025 '!#REF!+'липень 2025'!#REF!+'серпень 2025 '!V33+'вересень 2025'!V33+'жовтень 2025'!V33+'листопад 2025'!V33+'грудень 2025'!V33</f>
        <v>#REF!</v>
      </c>
      <c r="W33" s="50" t="e">
        <f t="shared" ref="W33:W49" si="1">SUM(D33:V33)</f>
        <v>#REF!</v>
      </c>
    </row>
    <row r="34" spans="1:23" x14ac:dyDescent="0.3">
      <c r="A34" s="18">
        <v>3</v>
      </c>
      <c r="B34" s="87" t="s">
        <v>48</v>
      </c>
      <c r="D34" s="52" t="e">
        <f>'січень 2025'!D34+'лютий 2025'!D34+'березень 2025'!D34+'квітень 2025'!D34+'травень 2025'!D34+'червень 2025 '!#REF!+'липень 2025'!#REF!+'серпень 2025 '!D34+'вересень 2025'!D34+'жовтень 2025'!D34+'листопад 2025'!D34+'грудень 2025'!D34</f>
        <v>#REF!</v>
      </c>
      <c r="E34" s="52" t="e">
        <f>'січень 2025'!E34+'лютий 2025'!E34+'березень 2025'!E34+'квітень 2025'!E34+'травень 2025'!E34+'червень 2025 '!#REF!+'липень 2025'!#REF!+'серпень 2025 '!E34+'вересень 2025'!E34+'жовтень 2025'!E34+'листопад 2025'!E34+'грудень 2025'!E34</f>
        <v>#REF!</v>
      </c>
      <c r="F34" s="52" t="e">
        <f>'січень 2025'!F34+'лютий 2025'!F34+'березень 2025'!F34+'квітень 2025'!F34+'травень 2025'!F34+'червень 2025 '!#REF!+'липень 2025'!#REF!+'серпень 2025 '!F34+'вересень 2025'!F34+'жовтень 2025'!F34+'листопад 2025'!F34+'грудень 2025'!F34</f>
        <v>#REF!</v>
      </c>
      <c r="G34" s="52" t="e">
        <f>'січень 2025'!G34+'лютий 2025'!G34+'березень 2025'!G34+'квітень 2025'!G34+'травень 2025'!G34+'червень 2025 '!#REF!+'липень 2025'!#REF!+'серпень 2025 '!G34+'вересень 2025'!G34+'жовтень 2025'!G34+'листопад 2025'!G34+'грудень 2025'!G34</f>
        <v>#REF!</v>
      </c>
      <c r="H34" s="52" t="e">
        <f>'січень 2025'!H34+'лютий 2025'!H34+'березень 2025'!H34+'квітень 2025'!H34+'травень 2025'!H34+'червень 2025 '!#REF!+'липень 2025'!#REF!+'серпень 2025 '!H34+'вересень 2025'!H34+'жовтень 2025'!H34+'листопад 2025'!H34+'грудень 2025'!H34</f>
        <v>#REF!</v>
      </c>
      <c r="I34" s="52" t="e">
        <f>'січень 2025'!I34+'лютий 2025'!I34+'березень 2025'!I34+'квітень 2025'!I34+'травень 2025'!I34+'червень 2025 '!#REF!+'липень 2025'!#REF!+'серпень 2025 '!I34+'вересень 2025'!I34+'жовтень 2025'!I34+'листопад 2025'!I34+'грудень 2025'!I34</f>
        <v>#REF!</v>
      </c>
      <c r="J34" s="52" t="e">
        <f>'січень 2025'!J34+'лютий 2025'!J34+'березень 2025'!J34+'квітень 2025'!J34+'травень 2025'!J34+'червень 2025 '!#REF!+'липень 2025'!#REF!+'серпень 2025 '!J34+'вересень 2025'!J34+'жовтень 2025'!J34+'листопад 2025'!J34+'грудень 2025'!J34</f>
        <v>#REF!</v>
      </c>
      <c r="K34" s="52" t="e">
        <f>'січень 2025'!K34+'лютий 2025'!K34+'березень 2025'!K34+'квітень 2025'!K34+'травень 2025'!K34+'червень 2025 '!#REF!+'липень 2025'!#REF!+'серпень 2025 '!K34+'вересень 2025'!K34+'жовтень 2025'!K34+'листопад 2025'!K34+'грудень 2025'!K34</f>
        <v>#REF!</v>
      </c>
      <c r="L34" s="52" t="e">
        <f>'січень 2025'!L34+'лютий 2025'!L34+'березень 2025'!L34+'квітень 2025'!L34+'травень 2025'!L34+'червень 2025 '!#REF!+'липень 2025'!#REF!+'серпень 2025 '!L34+'вересень 2025'!L34+'жовтень 2025'!L34+'листопад 2025'!L34+'грудень 2025'!L34</f>
        <v>#REF!</v>
      </c>
      <c r="M34" s="52" t="e">
        <f>'січень 2025'!M34+'лютий 2025'!M34+'березень 2025'!M34+'квітень 2025'!M34+'травень 2025'!M34+'червень 2025 '!#REF!+'липень 2025'!#REF!+'серпень 2025 '!M34+'вересень 2025'!M34+'жовтень 2025'!M34+'листопад 2025'!M34+'грудень 2025'!M34</f>
        <v>#REF!</v>
      </c>
      <c r="N34" s="52" t="e">
        <f>'січень 2025'!N34+'лютий 2025'!N34+'березень 2025'!N34+'квітень 2025'!N34+'травень 2025'!N34+'червень 2025 '!#REF!+'липень 2025'!#REF!+'серпень 2025 '!N34+'вересень 2025'!N34+'жовтень 2025'!N34+'листопад 2025'!N34+'грудень 2025'!N34</f>
        <v>#REF!</v>
      </c>
      <c r="O34" s="52" t="e">
        <f>'січень 2025'!O34+'лютий 2025'!O34+'березень 2025'!O34+'квітень 2025'!O34+'травень 2025'!O34+'червень 2025 '!#REF!+'липень 2025'!#REF!+'серпень 2025 '!O34+'вересень 2025'!O34+'жовтень 2025'!O34+'листопад 2025'!O34+'грудень 2025'!O34</f>
        <v>#REF!</v>
      </c>
      <c r="P34" s="52" t="e">
        <f>'січень 2025'!P34+'лютий 2025'!P34+'березень 2025'!P34+'квітень 2025'!P34+'травень 2025'!P34+'червень 2025 '!#REF!+'липень 2025'!#REF!+'серпень 2025 '!P34+'вересень 2025'!P34+'жовтень 2025'!P34+'листопад 2025'!P34+'грудень 2025'!P34</f>
        <v>#REF!</v>
      </c>
      <c r="Q34" s="52" t="e">
        <f>'січень 2025'!Q34+'лютий 2025'!Q34+'березень 2025'!Q34+'квітень 2025'!Q34+'травень 2025'!Q34+'червень 2025 '!#REF!+'липень 2025'!#REF!+'серпень 2025 '!Q34+'вересень 2025'!Q34+'жовтень 2025'!Q34+'листопад 2025'!Q34+'грудень 2025'!Q34</f>
        <v>#REF!</v>
      </c>
      <c r="R34" s="52" t="e">
        <f>'січень 2025'!R34+'лютий 2025'!R34+'березень 2025'!R34+'квітень 2025'!R34+'травень 2025'!R34+'червень 2025 '!#REF!+'липень 2025'!#REF!+'серпень 2025 '!R34+'вересень 2025'!R34+'жовтень 2025'!R34+'листопад 2025'!R34+'грудень 2025'!R34</f>
        <v>#REF!</v>
      </c>
      <c r="S34" s="52" t="e">
        <f>'січень 2025'!S34+'лютий 2025'!S34+'березень 2025'!S34+'квітень 2025'!S34+'травень 2025'!S34+'червень 2025 '!#REF!+'липень 2025'!#REF!+'серпень 2025 '!S34+'вересень 2025'!S34+'жовтень 2025'!S34+'листопад 2025'!S34+'грудень 2025'!S34</f>
        <v>#REF!</v>
      </c>
      <c r="T34" s="52" t="e">
        <f>'січень 2025'!T34+'лютий 2025'!T34+'березень 2025'!T34+'квітень 2025'!T34+'травень 2025'!T34+'червень 2025 '!#REF!+'липень 2025'!#REF!+'серпень 2025 '!T34+'вересень 2025'!T34+'жовтень 2025'!T34+'листопад 2025'!T34+'грудень 2025'!T34</f>
        <v>#REF!</v>
      </c>
      <c r="U34" s="52" t="e">
        <f>'січень 2025'!U34+'лютий 2025'!U34+'березень 2025'!U34+'квітень 2025'!U34+'травень 2025'!U34+'червень 2025 '!#REF!+'липень 2025'!#REF!+'серпень 2025 '!U34+'вересень 2025'!U34+'жовтень 2025'!U34+'листопад 2025'!U34+'грудень 2025'!U34</f>
        <v>#REF!</v>
      </c>
      <c r="V34" s="52" t="e">
        <f>'січень 2025'!V34+'лютий 2025'!V34+'березень 2025'!V34+'квітень 2025'!V34+'травень 2025'!V34+'червень 2025 '!#REF!+'липень 2025'!#REF!+'серпень 2025 '!V34+'вересень 2025'!V34+'жовтень 2025'!V34+'листопад 2025'!V34+'грудень 2025'!V34</f>
        <v>#REF!</v>
      </c>
      <c r="W34" s="50" t="e">
        <f t="shared" si="1"/>
        <v>#REF!</v>
      </c>
    </row>
    <row r="35" spans="1:23" x14ac:dyDescent="0.3">
      <c r="A35" s="18">
        <v>4</v>
      </c>
      <c r="B35" s="18" t="s">
        <v>25</v>
      </c>
      <c r="D35" s="52" t="e">
        <f>'січень 2025'!D35+'лютий 2025'!D35+'березень 2025'!D35+'квітень 2025'!D35+'травень 2025'!D35+'червень 2025 '!#REF!+'липень 2025'!#REF!+'серпень 2025 '!D35+'вересень 2025'!D35+'жовтень 2025'!D35+'листопад 2025'!D35+'грудень 2025'!D35</f>
        <v>#REF!</v>
      </c>
      <c r="E35" s="52" t="e">
        <f>'січень 2025'!E35+'лютий 2025'!E35+'березень 2025'!E35+'квітень 2025'!E35+'травень 2025'!E35+'червень 2025 '!#REF!+'липень 2025'!#REF!+'серпень 2025 '!E35+'вересень 2025'!E35+'жовтень 2025'!E35+'листопад 2025'!E35+'грудень 2025'!E35</f>
        <v>#REF!</v>
      </c>
      <c r="F35" s="52" t="e">
        <f>'січень 2025'!F35+'лютий 2025'!F35+'березень 2025'!F35+'квітень 2025'!F35+'травень 2025'!F35+'червень 2025 '!#REF!+'липень 2025'!#REF!+'серпень 2025 '!F35+'вересень 2025'!F35+'жовтень 2025'!F35+'листопад 2025'!F35+'грудень 2025'!F35</f>
        <v>#REF!</v>
      </c>
      <c r="G35" s="52" t="e">
        <f>'січень 2025'!G35+'лютий 2025'!G35+'березень 2025'!G35+'квітень 2025'!G35+'травень 2025'!G35+'червень 2025 '!#REF!+'липень 2025'!#REF!+'серпень 2025 '!G35+'вересень 2025'!G35+'жовтень 2025'!G35+'листопад 2025'!G35+'грудень 2025'!G35</f>
        <v>#REF!</v>
      </c>
      <c r="H35" s="52" t="e">
        <f>'січень 2025'!H35+'лютий 2025'!H35+'березень 2025'!H35+'квітень 2025'!H35+'травень 2025'!H35+'червень 2025 '!#REF!+'липень 2025'!#REF!+'серпень 2025 '!H35+'вересень 2025'!H35+'жовтень 2025'!H35+'листопад 2025'!H35+'грудень 2025'!H35</f>
        <v>#REF!</v>
      </c>
      <c r="I35" s="52" t="e">
        <f>'січень 2025'!I35+'лютий 2025'!I35+'березень 2025'!I35+'квітень 2025'!I35+'травень 2025'!I35+'червень 2025 '!#REF!+'липень 2025'!#REF!+'серпень 2025 '!I35+'вересень 2025'!I35+'жовтень 2025'!I35+'листопад 2025'!I35+'грудень 2025'!I35</f>
        <v>#REF!</v>
      </c>
      <c r="J35" s="52" t="e">
        <f>'січень 2025'!J35+'лютий 2025'!J35+'березень 2025'!J35+'квітень 2025'!J35+'травень 2025'!J35+'червень 2025 '!#REF!+'липень 2025'!#REF!+'серпень 2025 '!J35+'вересень 2025'!J35+'жовтень 2025'!J35+'листопад 2025'!J35+'грудень 2025'!J35</f>
        <v>#REF!</v>
      </c>
      <c r="K35" s="52" t="e">
        <f>'січень 2025'!K35+'лютий 2025'!K35+'березень 2025'!K35+'квітень 2025'!K35+'травень 2025'!K35+'червень 2025 '!#REF!+'липень 2025'!#REF!+'серпень 2025 '!K35+'вересень 2025'!K35+'жовтень 2025'!K35+'листопад 2025'!K35+'грудень 2025'!K35</f>
        <v>#REF!</v>
      </c>
      <c r="L35" s="52" t="e">
        <f>'січень 2025'!L35+'лютий 2025'!L35+'березень 2025'!L35+'квітень 2025'!L35+'травень 2025'!L35+'червень 2025 '!#REF!+'липень 2025'!#REF!+'серпень 2025 '!L35+'вересень 2025'!L35+'жовтень 2025'!L35+'листопад 2025'!L35+'грудень 2025'!L35</f>
        <v>#REF!</v>
      </c>
      <c r="M35" s="52" t="e">
        <f>'січень 2025'!M35+'лютий 2025'!M35+'березень 2025'!M35+'квітень 2025'!M35+'травень 2025'!M35+'червень 2025 '!#REF!+'липень 2025'!#REF!+'серпень 2025 '!M35+'вересень 2025'!M35+'жовтень 2025'!M35+'листопад 2025'!M35+'грудень 2025'!M35</f>
        <v>#REF!</v>
      </c>
      <c r="N35" s="52" t="e">
        <f>'січень 2025'!N35+'лютий 2025'!N35+'березень 2025'!N35+'квітень 2025'!N35+'травень 2025'!N35+'червень 2025 '!#REF!+'липень 2025'!#REF!+'серпень 2025 '!N35+'вересень 2025'!N35+'жовтень 2025'!N35+'листопад 2025'!N35+'грудень 2025'!N35</f>
        <v>#REF!</v>
      </c>
      <c r="O35" s="52" t="e">
        <f>'січень 2025'!O35+'лютий 2025'!O35+'березень 2025'!O35+'квітень 2025'!O35+'травень 2025'!O35+'червень 2025 '!#REF!+'липень 2025'!#REF!+'серпень 2025 '!O35+'вересень 2025'!O35+'жовтень 2025'!O35+'листопад 2025'!O35+'грудень 2025'!O35</f>
        <v>#REF!</v>
      </c>
      <c r="P35" s="52" t="e">
        <f>'січень 2025'!P35+'лютий 2025'!P35+'березень 2025'!P35+'квітень 2025'!P35+'травень 2025'!P35+'червень 2025 '!#REF!+'липень 2025'!#REF!+'серпень 2025 '!P35+'вересень 2025'!P35+'жовтень 2025'!P35+'листопад 2025'!P35+'грудень 2025'!P35</f>
        <v>#REF!</v>
      </c>
      <c r="Q35" s="52" t="e">
        <f>'січень 2025'!Q35+'лютий 2025'!Q35+'березень 2025'!Q35+'квітень 2025'!Q35+'травень 2025'!Q35+'червень 2025 '!#REF!+'липень 2025'!#REF!+'серпень 2025 '!Q35+'вересень 2025'!Q35+'жовтень 2025'!Q35+'листопад 2025'!Q35+'грудень 2025'!Q35</f>
        <v>#REF!</v>
      </c>
      <c r="R35" s="52" t="e">
        <f>'січень 2025'!R35+'лютий 2025'!R35+'березень 2025'!R35+'квітень 2025'!R35+'травень 2025'!R35+'червень 2025 '!#REF!+'липень 2025'!#REF!+'серпень 2025 '!R35+'вересень 2025'!R35+'жовтень 2025'!R35+'листопад 2025'!R35+'грудень 2025'!R35</f>
        <v>#REF!</v>
      </c>
      <c r="S35" s="52" t="e">
        <f>'січень 2025'!S35+'лютий 2025'!S35+'березень 2025'!S35+'квітень 2025'!S35+'травень 2025'!S35+'червень 2025 '!#REF!+'липень 2025'!#REF!+'серпень 2025 '!S35+'вересень 2025'!S35+'жовтень 2025'!S35+'листопад 2025'!S35+'грудень 2025'!S35</f>
        <v>#REF!</v>
      </c>
      <c r="T35" s="52" t="e">
        <f>'січень 2025'!T35+'лютий 2025'!T35+'березень 2025'!T35+'квітень 2025'!T35+'травень 2025'!T35+'червень 2025 '!#REF!+'липень 2025'!#REF!+'серпень 2025 '!T35+'вересень 2025'!T35+'жовтень 2025'!T35+'листопад 2025'!T35+'грудень 2025'!T35</f>
        <v>#REF!</v>
      </c>
      <c r="U35" s="52" t="e">
        <f>'січень 2025'!U35+'лютий 2025'!U35+'березень 2025'!U35+'квітень 2025'!U35+'травень 2025'!U35+'червень 2025 '!#REF!+'липень 2025'!#REF!+'серпень 2025 '!U35+'вересень 2025'!U35+'жовтень 2025'!U35+'листопад 2025'!U35+'грудень 2025'!U35</f>
        <v>#REF!</v>
      </c>
      <c r="V35" s="52" t="e">
        <f>'січень 2025'!V35+'лютий 2025'!V35+'березень 2025'!V35+'квітень 2025'!V35+'травень 2025'!V35+'червень 2025 '!#REF!+'липень 2025'!#REF!+'серпень 2025 '!V35+'вересень 2025'!V35+'жовтень 2025'!V35+'листопад 2025'!V35+'грудень 2025'!V35</f>
        <v>#REF!</v>
      </c>
      <c r="W35" s="50" t="e">
        <f t="shared" si="1"/>
        <v>#REF!</v>
      </c>
    </row>
    <row r="36" spans="1:23" x14ac:dyDescent="0.3">
      <c r="A36" s="18">
        <v>5</v>
      </c>
      <c r="B36" s="18" t="s">
        <v>26</v>
      </c>
      <c r="D36" s="52" t="e">
        <f>'січень 2025'!D36+'лютий 2025'!D36+'березень 2025'!D36+'квітень 2025'!D36+'травень 2025'!D36+'червень 2025 '!#REF!+'липень 2025'!#REF!+'серпень 2025 '!D36+'вересень 2025'!D36+'жовтень 2025'!D36+'листопад 2025'!D36+'грудень 2025'!D36</f>
        <v>#REF!</v>
      </c>
      <c r="E36" s="52" t="e">
        <f>'січень 2025'!E36+'лютий 2025'!E36+'березень 2025'!E36+'квітень 2025'!E36+'травень 2025'!E36+'червень 2025 '!#REF!+'липень 2025'!#REF!+'серпень 2025 '!E36+'вересень 2025'!E36+'жовтень 2025'!E36+'листопад 2025'!E36+'грудень 2025'!E36</f>
        <v>#REF!</v>
      </c>
      <c r="F36" s="52" t="e">
        <f>'січень 2025'!F36+'лютий 2025'!F36+'березень 2025'!F36+'квітень 2025'!F36+'травень 2025'!F36+'червень 2025 '!#REF!+'липень 2025'!#REF!+'серпень 2025 '!F36+'вересень 2025'!F36+'жовтень 2025'!F36+'листопад 2025'!F36+'грудень 2025'!F36</f>
        <v>#REF!</v>
      </c>
      <c r="G36" s="52" t="e">
        <f>'січень 2025'!G36+'лютий 2025'!G36+'березень 2025'!G36+'квітень 2025'!G36+'травень 2025'!G36+'червень 2025 '!#REF!+'липень 2025'!#REF!+'серпень 2025 '!G36+'вересень 2025'!G36+'жовтень 2025'!G36+'листопад 2025'!G36+'грудень 2025'!G36</f>
        <v>#REF!</v>
      </c>
      <c r="H36" s="52" t="e">
        <f>'січень 2025'!H36+'лютий 2025'!H36+'березень 2025'!H36+'квітень 2025'!H36+'травень 2025'!H36+'червень 2025 '!#REF!+'липень 2025'!#REF!+'серпень 2025 '!H36+'вересень 2025'!H36+'жовтень 2025'!H36+'листопад 2025'!H36+'грудень 2025'!H36</f>
        <v>#REF!</v>
      </c>
      <c r="I36" s="52" t="e">
        <f>'січень 2025'!I36+'лютий 2025'!I36+'березень 2025'!I36+'квітень 2025'!I36+'травень 2025'!I36+'червень 2025 '!#REF!+'липень 2025'!#REF!+'серпень 2025 '!I36+'вересень 2025'!I36+'жовтень 2025'!I36+'листопад 2025'!I36+'грудень 2025'!I36</f>
        <v>#REF!</v>
      </c>
      <c r="J36" s="52" t="e">
        <f>'січень 2025'!J36+'лютий 2025'!J36+'березень 2025'!J36+'квітень 2025'!J36+'травень 2025'!J36+'червень 2025 '!#REF!+'липень 2025'!#REF!+'серпень 2025 '!J36+'вересень 2025'!J36+'жовтень 2025'!J36+'листопад 2025'!J36+'грудень 2025'!J36</f>
        <v>#REF!</v>
      </c>
      <c r="K36" s="52" t="e">
        <f>'січень 2025'!K36+'лютий 2025'!K36+'березень 2025'!K36+'квітень 2025'!K36+'травень 2025'!K36+'червень 2025 '!#REF!+'липень 2025'!#REF!+'серпень 2025 '!K36+'вересень 2025'!K36+'жовтень 2025'!K36+'листопад 2025'!K36+'грудень 2025'!K36</f>
        <v>#REF!</v>
      </c>
      <c r="L36" s="52" t="e">
        <f>'січень 2025'!L36+'лютий 2025'!L36+'березень 2025'!L36+'квітень 2025'!L36+'травень 2025'!L36+'червень 2025 '!#REF!+'липень 2025'!#REF!+'серпень 2025 '!L36+'вересень 2025'!L36+'жовтень 2025'!L36+'листопад 2025'!L36+'грудень 2025'!L36</f>
        <v>#REF!</v>
      </c>
      <c r="M36" s="52" t="e">
        <f>'січень 2025'!M36+'лютий 2025'!M36+'березень 2025'!M36+'квітень 2025'!M36+'травень 2025'!M36+'червень 2025 '!#REF!+'липень 2025'!#REF!+'серпень 2025 '!M36+'вересень 2025'!M36+'жовтень 2025'!M36+'листопад 2025'!M36+'грудень 2025'!M36</f>
        <v>#REF!</v>
      </c>
      <c r="N36" s="52" t="e">
        <f>'січень 2025'!N36+'лютий 2025'!N36+'березень 2025'!N36+'квітень 2025'!N36+'травень 2025'!N36+'червень 2025 '!#REF!+'липень 2025'!#REF!+'серпень 2025 '!N36+'вересень 2025'!N36+'жовтень 2025'!N36+'листопад 2025'!N36+'грудень 2025'!N36</f>
        <v>#REF!</v>
      </c>
      <c r="O36" s="52" t="e">
        <f>'січень 2025'!O36+'лютий 2025'!O36+'березень 2025'!O36+'квітень 2025'!O36+'травень 2025'!O36+'червень 2025 '!#REF!+'липень 2025'!#REF!+'серпень 2025 '!O36+'вересень 2025'!O36+'жовтень 2025'!O36+'листопад 2025'!O36+'грудень 2025'!O36</f>
        <v>#REF!</v>
      </c>
      <c r="P36" s="52" t="e">
        <f>'січень 2025'!P36+'лютий 2025'!P36+'березень 2025'!P36+'квітень 2025'!P36+'травень 2025'!P36+'червень 2025 '!#REF!+'липень 2025'!#REF!+'серпень 2025 '!P36+'вересень 2025'!P36+'жовтень 2025'!P36+'листопад 2025'!P36+'грудень 2025'!P36</f>
        <v>#REF!</v>
      </c>
      <c r="Q36" s="52" t="e">
        <f>'січень 2025'!Q36+'лютий 2025'!Q36+'березень 2025'!Q36+'квітень 2025'!Q36+'травень 2025'!Q36+'червень 2025 '!#REF!+'липень 2025'!#REF!+'серпень 2025 '!Q36+'вересень 2025'!Q36+'жовтень 2025'!Q36+'листопад 2025'!Q36+'грудень 2025'!Q36</f>
        <v>#REF!</v>
      </c>
      <c r="R36" s="52" t="e">
        <f>'січень 2025'!R36+'лютий 2025'!R36+'березень 2025'!R36+'квітень 2025'!R36+'травень 2025'!R36+'червень 2025 '!#REF!+'липень 2025'!#REF!+'серпень 2025 '!R36+'вересень 2025'!R36+'жовтень 2025'!R36+'листопад 2025'!R36+'грудень 2025'!R36</f>
        <v>#REF!</v>
      </c>
      <c r="S36" s="52" t="e">
        <f>'січень 2025'!S36+'лютий 2025'!S36+'березень 2025'!S36+'квітень 2025'!S36+'травень 2025'!S36+'червень 2025 '!#REF!+'липень 2025'!#REF!+'серпень 2025 '!S36+'вересень 2025'!S36+'жовтень 2025'!S36+'листопад 2025'!S36+'грудень 2025'!S36</f>
        <v>#REF!</v>
      </c>
      <c r="T36" s="52" t="e">
        <f>'січень 2025'!T36+'лютий 2025'!T36+'березень 2025'!T36+'квітень 2025'!T36+'травень 2025'!T36+'червень 2025 '!#REF!+'липень 2025'!#REF!+'серпень 2025 '!T36+'вересень 2025'!T36+'жовтень 2025'!T36+'листопад 2025'!T36+'грудень 2025'!T36</f>
        <v>#REF!</v>
      </c>
      <c r="U36" s="52" t="e">
        <f>'січень 2025'!U36+'лютий 2025'!U36+'березень 2025'!U36+'квітень 2025'!U36+'травень 2025'!U36+'червень 2025 '!#REF!+'липень 2025'!#REF!+'серпень 2025 '!U36+'вересень 2025'!U36+'жовтень 2025'!U36+'листопад 2025'!U36+'грудень 2025'!U36</f>
        <v>#REF!</v>
      </c>
      <c r="V36" s="52" t="e">
        <f>'січень 2025'!V36+'лютий 2025'!V36+'березень 2025'!V36+'квітень 2025'!V36+'травень 2025'!V36+'червень 2025 '!#REF!+'липень 2025'!#REF!+'серпень 2025 '!V36+'вересень 2025'!V36+'жовтень 2025'!V36+'листопад 2025'!V36+'грудень 2025'!V36</f>
        <v>#REF!</v>
      </c>
      <c r="W36" s="50" t="e">
        <f t="shared" si="1"/>
        <v>#REF!</v>
      </c>
    </row>
    <row r="37" spans="1:23" x14ac:dyDescent="0.3">
      <c r="A37" s="18">
        <v>6</v>
      </c>
      <c r="B37" s="88" t="s">
        <v>45</v>
      </c>
      <c r="D37" s="52" t="e">
        <f>'січень 2025'!D37+'лютий 2025'!D37+'березень 2025'!D37+'квітень 2025'!D37+'травень 2025'!D37+'червень 2025 '!#REF!+'липень 2025'!#REF!+'серпень 2025 '!D37+'вересень 2025'!D37+'жовтень 2025'!D37+'листопад 2025'!D37+'грудень 2025'!D37</f>
        <v>#REF!</v>
      </c>
      <c r="E37" s="52" t="e">
        <f>'січень 2025'!E37+'лютий 2025'!E37+'березень 2025'!E37+'квітень 2025'!E37+'травень 2025'!E37+'червень 2025 '!#REF!+'липень 2025'!#REF!+'серпень 2025 '!E37+'вересень 2025'!E37+'жовтень 2025'!E37+'листопад 2025'!E37+'грудень 2025'!E37</f>
        <v>#REF!</v>
      </c>
      <c r="F37" s="52" t="e">
        <f>'січень 2025'!F37+'лютий 2025'!F37+'березень 2025'!F37+'квітень 2025'!F37+'травень 2025'!F37+'червень 2025 '!#REF!+'липень 2025'!#REF!+'серпень 2025 '!F37+'вересень 2025'!F37+'жовтень 2025'!F37+'листопад 2025'!F37+'грудень 2025'!F37</f>
        <v>#REF!</v>
      </c>
      <c r="G37" s="52" t="e">
        <f>'січень 2025'!G37+'лютий 2025'!G37+'березень 2025'!G37+'квітень 2025'!G37+'травень 2025'!G37+'червень 2025 '!#REF!+'липень 2025'!#REF!+'серпень 2025 '!G37+'вересень 2025'!G37+'жовтень 2025'!G37+'листопад 2025'!G37+'грудень 2025'!G37</f>
        <v>#REF!</v>
      </c>
      <c r="H37" s="52" t="e">
        <f>'січень 2025'!H37+'лютий 2025'!H37+'березень 2025'!H37+'квітень 2025'!H37+'травень 2025'!H37+'червень 2025 '!#REF!+'липень 2025'!#REF!+'серпень 2025 '!H37+'вересень 2025'!H37+'жовтень 2025'!H37+'листопад 2025'!H37+'грудень 2025'!H37</f>
        <v>#REF!</v>
      </c>
      <c r="I37" s="52" t="e">
        <f>'січень 2025'!I37+'лютий 2025'!I37+'березень 2025'!I37+'квітень 2025'!I37+'травень 2025'!I37+'червень 2025 '!#REF!+'липень 2025'!#REF!+'серпень 2025 '!I37+'вересень 2025'!I37+'жовтень 2025'!I37+'листопад 2025'!I37+'грудень 2025'!I37</f>
        <v>#REF!</v>
      </c>
      <c r="J37" s="52" t="e">
        <f>'січень 2025'!J37+'лютий 2025'!J37+'березень 2025'!J37+'квітень 2025'!J37+'травень 2025'!J37+'червень 2025 '!#REF!+'липень 2025'!#REF!+'серпень 2025 '!J37+'вересень 2025'!J37+'жовтень 2025'!J37+'листопад 2025'!J37+'грудень 2025'!J37</f>
        <v>#REF!</v>
      </c>
      <c r="K37" s="52" t="e">
        <f>'січень 2025'!K37+'лютий 2025'!K37+'березень 2025'!K37+'квітень 2025'!K37+'травень 2025'!K37+'червень 2025 '!#REF!+'липень 2025'!#REF!+'серпень 2025 '!K37+'вересень 2025'!K37+'жовтень 2025'!K37+'листопад 2025'!K37+'грудень 2025'!K37</f>
        <v>#REF!</v>
      </c>
      <c r="L37" s="52" t="e">
        <f>'січень 2025'!L37+'лютий 2025'!L37+'березень 2025'!L37+'квітень 2025'!L37+'травень 2025'!L37+'червень 2025 '!#REF!+'липень 2025'!#REF!+'серпень 2025 '!L37+'вересень 2025'!L37+'жовтень 2025'!L37+'листопад 2025'!L37+'грудень 2025'!L37</f>
        <v>#REF!</v>
      </c>
      <c r="M37" s="52" t="e">
        <f>'січень 2025'!M37+'лютий 2025'!M37+'березень 2025'!M37+'квітень 2025'!M37+'травень 2025'!M37+'червень 2025 '!#REF!+'липень 2025'!#REF!+'серпень 2025 '!M37+'вересень 2025'!M37+'жовтень 2025'!M37+'листопад 2025'!M37+'грудень 2025'!M37</f>
        <v>#REF!</v>
      </c>
      <c r="N37" s="52" t="e">
        <f>'січень 2025'!N37+'лютий 2025'!N37+'березень 2025'!N37+'квітень 2025'!N37+'травень 2025'!N37+'червень 2025 '!#REF!+'липень 2025'!#REF!+'серпень 2025 '!N37+'вересень 2025'!N37+'жовтень 2025'!N37+'листопад 2025'!N37+'грудень 2025'!N37</f>
        <v>#REF!</v>
      </c>
      <c r="O37" s="52" t="e">
        <f>'січень 2025'!O37+'лютий 2025'!O37+'березень 2025'!O37+'квітень 2025'!O37+'травень 2025'!O37+'червень 2025 '!#REF!+'липень 2025'!#REF!+'серпень 2025 '!O37+'вересень 2025'!O37+'жовтень 2025'!O37+'листопад 2025'!O37+'грудень 2025'!O37</f>
        <v>#REF!</v>
      </c>
      <c r="P37" s="52" t="e">
        <f>'січень 2025'!P37+'лютий 2025'!P37+'березень 2025'!P37+'квітень 2025'!P37+'травень 2025'!P37+'червень 2025 '!#REF!+'липень 2025'!#REF!+'серпень 2025 '!P37+'вересень 2025'!P37+'жовтень 2025'!P37+'листопад 2025'!P37+'грудень 2025'!P37</f>
        <v>#REF!</v>
      </c>
      <c r="Q37" s="52" t="e">
        <f>'січень 2025'!Q37+'лютий 2025'!Q37+'березень 2025'!Q37+'квітень 2025'!Q37+'травень 2025'!Q37+'червень 2025 '!#REF!+'липень 2025'!#REF!+'серпень 2025 '!Q37+'вересень 2025'!Q37+'жовтень 2025'!Q37+'листопад 2025'!Q37+'грудень 2025'!Q37</f>
        <v>#REF!</v>
      </c>
      <c r="R37" s="52" t="e">
        <f>'січень 2025'!R37+'лютий 2025'!R37+'березень 2025'!R37+'квітень 2025'!R37+'травень 2025'!R37+'червень 2025 '!#REF!+'липень 2025'!#REF!+'серпень 2025 '!R37+'вересень 2025'!R37+'жовтень 2025'!R37+'листопад 2025'!R37+'грудень 2025'!R37</f>
        <v>#REF!</v>
      </c>
      <c r="S37" s="52" t="e">
        <f>'січень 2025'!S37+'лютий 2025'!S37+'березень 2025'!S37+'квітень 2025'!S37+'травень 2025'!S37+'червень 2025 '!#REF!+'липень 2025'!#REF!+'серпень 2025 '!S37+'вересень 2025'!S37+'жовтень 2025'!S37+'листопад 2025'!S37+'грудень 2025'!S37</f>
        <v>#REF!</v>
      </c>
      <c r="T37" s="52" t="e">
        <f>'січень 2025'!T37+'лютий 2025'!T37+'березень 2025'!T37+'квітень 2025'!T37+'травень 2025'!T37+'червень 2025 '!#REF!+'липень 2025'!#REF!+'серпень 2025 '!T37+'вересень 2025'!T37+'жовтень 2025'!T37+'листопад 2025'!T37+'грудень 2025'!T37</f>
        <v>#REF!</v>
      </c>
      <c r="U37" s="52" t="e">
        <f>'січень 2025'!U37+'лютий 2025'!U37+'березень 2025'!U37+'квітень 2025'!U37+'травень 2025'!U37+'червень 2025 '!#REF!+'липень 2025'!#REF!+'серпень 2025 '!U37+'вересень 2025'!U37+'жовтень 2025'!U37+'листопад 2025'!U37+'грудень 2025'!U37</f>
        <v>#REF!</v>
      </c>
      <c r="V37" s="52" t="e">
        <f>'січень 2025'!V37+'лютий 2025'!V37+'березень 2025'!V37+'квітень 2025'!V37+'травень 2025'!V37+'червень 2025 '!#REF!+'липень 2025'!#REF!+'серпень 2025 '!V37+'вересень 2025'!V37+'жовтень 2025'!V37+'листопад 2025'!V37+'грудень 2025'!V37</f>
        <v>#REF!</v>
      </c>
      <c r="W37" s="50" t="e">
        <f t="shared" si="1"/>
        <v>#REF!</v>
      </c>
    </row>
    <row r="38" spans="1:23" x14ac:dyDescent="0.3">
      <c r="A38" s="18">
        <v>7</v>
      </c>
      <c r="B38" s="87" t="s">
        <v>49</v>
      </c>
      <c r="D38" s="52" t="e">
        <f>'січень 2025'!D38+'лютий 2025'!D38+'березень 2025'!D38+'квітень 2025'!D38+'травень 2025'!D38+'червень 2025 '!#REF!+'липень 2025'!#REF!+'серпень 2025 '!D38+'вересень 2025'!D38+'жовтень 2025'!D38+'листопад 2025'!D38+'грудень 2025'!D38</f>
        <v>#REF!</v>
      </c>
      <c r="E38" s="52" t="e">
        <f>'січень 2025'!E38+'лютий 2025'!E38+'березень 2025'!E38+'квітень 2025'!E38+'травень 2025'!E38+'червень 2025 '!#REF!+'липень 2025'!#REF!+'серпень 2025 '!E38+'вересень 2025'!E38+'жовтень 2025'!E38+'листопад 2025'!E38+'грудень 2025'!E38</f>
        <v>#REF!</v>
      </c>
      <c r="F38" s="52" t="e">
        <f>'січень 2025'!F38+'лютий 2025'!F38+'березень 2025'!F38+'квітень 2025'!F38+'травень 2025'!F38+'червень 2025 '!#REF!+'липень 2025'!#REF!+'серпень 2025 '!F38+'вересень 2025'!F38+'жовтень 2025'!F38+'листопад 2025'!F38+'грудень 2025'!F38</f>
        <v>#REF!</v>
      </c>
      <c r="G38" s="52" t="e">
        <f>'січень 2025'!G38+'лютий 2025'!G38+'березень 2025'!G38+'квітень 2025'!G38+'травень 2025'!G38+'червень 2025 '!#REF!+'липень 2025'!#REF!+'серпень 2025 '!G38+'вересень 2025'!G38+'жовтень 2025'!G38+'листопад 2025'!G38+'грудень 2025'!G38</f>
        <v>#REF!</v>
      </c>
      <c r="H38" s="52" t="e">
        <f>'січень 2025'!H38+'лютий 2025'!H38+'березень 2025'!H38+'квітень 2025'!H38+'травень 2025'!H38+'червень 2025 '!#REF!+'липень 2025'!#REF!+'серпень 2025 '!H38+'вересень 2025'!H38+'жовтень 2025'!H38+'листопад 2025'!H38+'грудень 2025'!H38</f>
        <v>#REF!</v>
      </c>
      <c r="I38" s="52" t="e">
        <f>'січень 2025'!I38+'лютий 2025'!I38+'березень 2025'!I38+'квітень 2025'!I38+'травень 2025'!I38+'червень 2025 '!#REF!+'липень 2025'!#REF!+'серпень 2025 '!I38+'вересень 2025'!I38+'жовтень 2025'!I38+'листопад 2025'!I38+'грудень 2025'!I38</f>
        <v>#REF!</v>
      </c>
      <c r="J38" s="52" t="e">
        <f>'січень 2025'!J38+'лютий 2025'!J38+'березень 2025'!J38+'квітень 2025'!J38+'травень 2025'!J38+'червень 2025 '!#REF!+'липень 2025'!#REF!+'серпень 2025 '!J38+'вересень 2025'!J38+'жовтень 2025'!J38+'листопад 2025'!J38+'грудень 2025'!J38</f>
        <v>#REF!</v>
      </c>
      <c r="K38" s="52" t="e">
        <f>'січень 2025'!K38+'лютий 2025'!K38+'березень 2025'!K38+'квітень 2025'!K38+'травень 2025'!K38+'червень 2025 '!#REF!+'липень 2025'!#REF!+'серпень 2025 '!K38+'вересень 2025'!K38+'жовтень 2025'!K38+'листопад 2025'!K38+'грудень 2025'!K38</f>
        <v>#REF!</v>
      </c>
      <c r="L38" s="52" t="e">
        <f>'січень 2025'!L38+'лютий 2025'!L38+'березень 2025'!L38+'квітень 2025'!L38+'травень 2025'!L38+'червень 2025 '!#REF!+'липень 2025'!#REF!+'серпень 2025 '!L38+'вересень 2025'!L38+'жовтень 2025'!L38+'листопад 2025'!L38+'грудень 2025'!L38</f>
        <v>#REF!</v>
      </c>
      <c r="M38" s="52" t="e">
        <f>'січень 2025'!M38+'лютий 2025'!M38+'березень 2025'!M38+'квітень 2025'!M38+'травень 2025'!M38+'червень 2025 '!#REF!+'липень 2025'!#REF!+'серпень 2025 '!M38+'вересень 2025'!M38+'жовтень 2025'!M38+'листопад 2025'!M38+'грудень 2025'!M38</f>
        <v>#REF!</v>
      </c>
      <c r="N38" s="52" t="e">
        <f>'січень 2025'!N38+'лютий 2025'!N38+'березень 2025'!N38+'квітень 2025'!N38+'травень 2025'!N38+'червень 2025 '!#REF!+'липень 2025'!#REF!+'серпень 2025 '!N38+'вересень 2025'!N38+'жовтень 2025'!N38+'листопад 2025'!N38+'грудень 2025'!N38</f>
        <v>#REF!</v>
      </c>
      <c r="O38" s="52" t="e">
        <f>'січень 2025'!O38+'лютий 2025'!O38+'березень 2025'!O38+'квітень 2025'!O38+'травень 2025'!O38+'червень 2025 '!#REF!+'липень 2025'!#REF!+'серпень 2025 '!O38+'вересень 2025'!O38+'жовтень 2025'!O38+'листопад 2025'!O38+'грудень 2025'!O38</f>
        <v>#REF!</v>
      </c>
      <c r="P38" s="52" t="e">
        <f>'січень 2025'!P38+'лютий 2025'!P38+'березень 2025'!P38+'квітень 2025'!P38+'травень 2025'!P38+'червень 2025 '!#REF!+'липень 2025'!#REF!+'серпень 2025 '!P38+'вересень 2025'!P38+'жовтень 2025'!P38+'листопад 2025'!P38+'грудень 2025'!P38</f>
        <v>#REF!</v>
      </c>
      <c r="Q38" s="52" t="e">
        <f>'січень 2025'!Q38+'лютий 2025'!Q38+'березень 2025'!Q38+'квітень 2025'!Q38+'травень 2025'!Q38+'червень 2025 '!#REF!+'липень 2025'!#REF!+'серпень 2025 '!Q38+'вересень 2025'!Q38+'жовтень 2025'!Q38+'листопад 2025'!Q38+'грудень 2025'!Q38</f>
        <v>#REF!</v>
      </c>
      <c r="R38" s="52" t="e">
        <f>'січень 2025'!R38+'лютий 2025'!R38+'березень 2025'!R38+'квітень 2025'!R38+'травень 2025'!R38+'червень 2025 '!#REF!+'липень 2025'!#REF!+'серпень 2025 '!R38+'вересень 2025'!R38+'жовтень 2025'!R38+'листопад 2025'!R38+'грудень 2025'!R38</f>
        <v>#REF!</v>
      </c>
      <c r="S38" s="52" t="e">
        <f>'січень 2025'!S38+'лютий 2025'!S38+'березень 2025'!S38+'квітень 2025'!S38+'травень 2025'!S38+'червень 2025 '!#REF!+'липень 2025'!#REF!+'серпень 2025 '!S38+'вересень 2025'!S38+'жовтень 2025'!S38+'листопад 2025'!S38+'грудень 2025'!S38</f>
        <v>#REF!</v>
      </c>
      <c r="T38" s="52" t="e">
        <f>'січень 2025'!T38+'лютий 2025'!T38+'березень 2025'!T38+'квітень 2025'!T38+'травень 2025'!T38+'червень 2025 '!#REF!+'липень 2025'!#REF!+'серпень 2025 '!T38+'вересень 2025'!T38+'жовтень 2025'!T38+'листопад 2025'!T38+'грудень 2025'!T38</f>
        <v>#REF!</v>
      </c>
      <c r="U38" s="52" t="e">
        <f>'січень 2025'!U38+'лютий 2025'!U38+'березень 2025'!U38+'квітень 2025'!U38+'травень 2025'!U38+'червень 2025 '!#REF!+'липень 2025'!#REF!+'серпень 2025 '!U38+'вересень 2025'!U38+'жовтень 2025'!U38+'листопад 2025'!U38+'грудень 2025'!U38</f>
        <v>#REF!</v>
      </c>
      <c r="V38" s="52" t="e">
        <f>'січень 2025'!V38+'лютий 2025'!V38+'березень 2025'!V38+'квітень 2025'!V38+'травень 2025'!V38+'червень 2025 '!#REF!+'липень 2025'!#REF!+'серпень 2025 '!V38+'вересень 2025'!V38+'жовтень 2025'!V38+'листопад 2025'!V38+'грудень 2025'!V38</f>
        <v>#REF!</v>
      </c>
      <c r="W38" s="50" t="e">
        <f t="shared" si="1"/>
        <v>#REF!</v>
      </c>
    </row>
    <row r="39" spans="1:23" x14ac:dyDescent="0.3">
      <c r="A39" s="18">
        <v>8</v>
      </c>
      <c r="B39" s="18" t="s">
        <v>27</v>
      </c>
      <c r="D39" s="52" t="e">
        <f>'січень 2025'!D39+'лютий 2025'!D39+'березень 2025'!D39+'квітень 2025'!D39+'травень 2025'!D39+'червень 2025 '!#REF!+'липень 2025'!#REF!+'серпень 2025 '!D39+'вересень 2025'!D39+'жовтень 2025'!D39+'листопад 2025'!D39+'грудень 2025'!D39</f>
        <v>#REF!</v>
      </c>
      <c r="E39" s="52" t="e">
        <f>'січень 2025'!E39+'лютий 2025'!E39+'березень 2025'!E39+'квітень 2025'!E39+'травень 2025'!E39+'червень 2025 '!#REF!+'липень 2025'!#REF!+'серпень 2025 '!E39+'вересень 2025'!E39+'жовтень 2025'!E39+'листопад 2025'!E39+'грудень 2025'!E39</f>
        <v>#REF!</v>
      </c>
      <c r="F39" s="52" t="e">
        <f>'січень 2025'!F39+'лютий 2025'!F39+'березень 2025'!F39+'квітень 2025'!F39+'травень 2025'!F39+'червень 2025 '!#REF!+'липень 2025'!#REF!+'серпень 2025 '!F39+'вересень 2025'!F39+'жовтень 2025'!F39+'листопад 2025'!F39+'грудень 2025'!F39</f>
        <v>#REF!</v>
      </c>
      <c r="G39" s="52" t="e">
        <f>'січень 2025'!G39+'лютий 2025'!G39+'березень 2025'!G39+'квітень 2025'!G39+'травень 2025'!G39+'червень 2025 '!#REF!+'липень 2025'!#REF!+'серпень 2025 '!G39+'вересень 2025'!G39+'жовтень 2025'!G39+'листопад 2025'!G39+'грудень 2025'!G39</f>
        <v>#REF!</v>
      </c>
      <c r="H39" s="52" t="e">
        <f>'січень 2025'!H39+'лютий 2025'!H39+'березень 2025'!H39+'квітень 2025'!H39+'травень 2025'!H39+'червень 2025 '!#REF!+'липень 2025'!#REF!+'серпень 2025 '!H39+'вересень 2025'!H39+'жовтень 2025'!H39+'листопад 2025'!H39+'грудень 2025'!H39</f>
        <v>#REF!</v>
      </c>
      <c r="I39" s="52" t="e">
        <f>'січень 2025'!I39+'лютий 2025'!I39+'березень 2025'!I39+'квітень 2025'!I39+'травень 2025'!I39+'червень 2025 '!#REF!+'липень 2025'!#REF!+'серпень 2025 '!I39+'вересень 2025'!I39+'жовтень 2025'!I39+'листопад 2025'!I39+'грудень 2025'!I39</f>
        <v>#REF!</v>
      </c>
      <c r="J39" s="52" t="e">
        <f>'січень 2025'!J39+'лютий 2025'!J39+'березень 2025'!J39+'квітень 2025'!J39+'травень 2025'!J39+'червень 2025 '!#REF!+'липень 2025'!#REF!+'серпень 2025 '!J39+'вересень 2025'!J39+'жовтень 2025'!J39+'листопад 2025'!J39+'грудень 2025'!J39</f>
        <v>#REF!</v>
      </c>
      <c r="K39" s="52" t="e">
        <f>'січень 2025'!K39+'лютий 2025'!K39+'березень 2025'!K39+'квітень 2025'!K39+'травень 2025'!K39+'червень 2025 '!#REF!+'липень 2025'!#REF!+'серпень 2025 '!K39+'вересень 2025'!K39+'жовтень 2025'!K39+'листопад 2025'!K39+'грудень 2025'!K39</f>
        <v>#REF!</v>
      </c>
      <c r="L39" s="52" t="e">
        <f>'січень 2025'!L39+'лютий 2025'!L39+'березень 2025'!L39+'квітень 2025'!L39+'травень 2025'!L39+'червень 2025 '!#REF!+'липень 2025'!#REF!+'серпень 2025 '!L39+'вересень 2025'!L39+'жовтень 2025'!L39+'листопад 2025'!L39+'грудень 2025'!L39</f>
        <v>#REF!</v>
      </c>
      <c r="M39" s="52" t="e">
        <f>'січень 2025'!M39+'лютий 2025'!M39+'березень 2025'!M39+'квітень 2025'!M39+'травень 2025'!M39+'червень 2025 '!#REF!+'липень 2025'!#REF!+'серпень 2025 '!M39+'вересень 2025'!M39+'жовтень 2025'!M39+'листопад 2025'!M39+'грудень 2025'!M39</f>
        <v>#REF!</v>
      </c>
      <c r="N39" s="52" t="e">
        <f>'січень 2025'!N39+'лютий 2025'!N39+'березень 2025'!N39+'квітень 2025'!N39+'травень 2025'!N39+'червень 2025 '!#REF!+'липень 2025'!#REF!+'серпень 2025 '!N39+'вересень 2025'!N39+'жовтень 2025'!N39+'листопад 2025'!N39+'грудень 2025'!N39</f>
        <v>#REF!</v>
      </c>
      <c r="O39" s="52" t="e">
        <f>'січень 2025'!O39+'лютий 2025'!O39+'березень 2025'!O39+'квітень 2025'!O39+'травень 2025'!O39+'червень 2025 '!#REF!+'липень 2025'!#REF!+'серпень 2025 '!O39+'вересень 2025'!O39+'жовтень 2025'!O39+'листопад 2025'!O39+'грудень 2025'!O39</f>
        <v>#REF!</v>
      </c>
      <c r="P39" s="52" t="e">
        <f>'січень 2025'!P39+'лютий 2025'!P39+'березень 2025'!P39+'квітень 2025'!P39+'травень 2025'!P39+'червень 2025 '!#REF!+'липень 2025'!#REF!+'серпень 2025 '!P39+'вересень 2025'!P39+'жовтень 2025'!P39+'листопад 2025'!P39+'грудень 2025'!P39</f>
        <v>#REF!</v>
      </c>
      <c r="Q39" s="52" t="e">
        <f>'січень 2025'!Q39+'лютий 2025'!Q39+'березень 2025'!Q39+'квітень 2025'!Q39+'травень 2025'!Q39+'червень 2025 '!#REF!+'липень 2025'!#REF!+'серпень 2025 '!Q39+'вересень 2025'!Q39+'жовтень 2025'!Q39+'листопад 2025'!Q39+'грудень 2025'!Q39</f>
        <v>#REF!</v>
      </c>
      <c r="R39" s="52" t="e">
        <f>'січень 2025'!R39+'лютий 2025'!R39+'березень 2025'!R39+'квітень 2025'!R39+'травень 2025'!R39+'червень 2025 '!#REF!+'липень 2025'!#REF!+'серпень 2025 '!R39+'вересень 2025'!R39+'жовтень 2025'!R39+'листопад 2025'!R39+'грудень 2025'!R39</f>
        <v>#REF!</v>
      </c>
      <c r="S39" s="52" t="e">
        <f>'січень 2025'!S39+'лютий 2025'!S39+'березень 2025'!S39+'квітень 2025'!S39+'травень 2025'!S39+'червень 2025 '!#REF!+'липень 2025'!#REF!+'серпень 2025 '!S39+'вересень 2025'!S39+'жовтень 2025'!S39+'листопад 2025'!S39+'грудень 2025'!S39</f>
        <v>#REF!</v>
      </c>
      <c r="T39" s="52" t="e">
        <f>'січень 2025'!T39+'лютий 2025'!T39+'березень 2025'!T39+'квітень 2025'!T39+'травень 2025'!T39+'червень 2025 '!#REF!+'липень 2025'!#REF!+'серпень 2025 '!T39+'вересень 2025'!T39+'жовтень 2025'!T39+'листопад 2025'!T39+'грудень 2025'!T39</f>
        <v>#REF!</v>
      </c>
      <c r="U39" s="52" t="e">
        <f>'січень 2025'!U39+'лютий 2025'!U39+'березень 2025'!U39+'квітень 2025'!U39+'травень 2025'!U39+'червень 2025 '!#REF!+'липень 2025'!#REF!+'серпень 2025 '!U39+'вересень 2025'!U39+'жовтень 2025'!U39+'листопад 2025'!U39+'грудень 2025'!U39</f>
        <v>#REF!</v>
      </c>
      <c r="V39" s="52" t="e">
        <f>'січень 2025'!V39+'лютий 2025'!V39+'березень 2025'!V39+'квітень 2025'!V39+'травень 2025'!V39+'червень 2025 '!#REF!+'липень 2025'!#REF!+'серпень 2025 '!V39+'вересень 2025'!V39+'жовтень 2025'!V39+'листопад 2025'!V39+'грудень 2025'!V39</f>
        <v>#REF!</v>
      </c>
      <c r="W39" s="50" t="e">
        <f t="shared" si="1"/>
        <v>#REF!</v>
      </c>
    </row>
    <row r="40" spans="1:23" x14ac:dyDescent="0.3">
      <c r="A40" s="18">
        <v>9</v>
      </c>
      <c r="B40" s="18" t="s">
        <v>28</v>
      </c>
      <c r="D40" s="52" t="e">
        <f>'січень 2025'!D40+'лютий 2025'!D40+'березень 2025'!D40+'квітень 2025'!D40+'травень 2025'!D40+'червень 2025 '!#REF!+'липень 2025'!#REF!+'серпень 2025 '!D40+'вересень 2025'!D40+'жовтень 2025'!D40+'листопад 2025'!D40+'грудень 2025'!D40</f>
        <v>#REF!</v>
      </c>
      <c r="E40" s="52" t="e">
        <f>'січень 2025'!E40+'лютий 2025'!E40+'березень 2025'!E40+'квітень 2025'!E40+'травень 2025'!E40+'червень 2025 '!#REF!+'липень 2025'!#REF!+'серпень 2025 '!E40+'вересень 2025'!E40+'жовтень 2025'!E40+'листопад 2025'!E40+'грудень 2025'!E40</f>
        <v>#REF!</v>
      </c>
      <c r="F40" s="52" t="e">
        <f>'січень 2025'!F40+'лютий 2025'!F40+'березень 2025'!F40+'квітень 2025'!F40+'травень 2025'!F40+'червень 2025 '!#REF!+'липень 2025'!#REF!+'серпень 2025 '!F40+'вересень 2025'!F40+'жовтень 2025'!F40+'листопад 2025'!F40+'грудень 2025'!F40</f>
        <v>#REF!</v>
      </c>
      <c r="G40" s="52" t="e">
        <f>'січень 2025'!G40+'лютий 2025'!G40+'березень 2025'!G40+'квітень 2025'!G40+'травень 2025'!G40+'червень 2025 '!#REF!+'липень 2025'!#REF!+'серпень 2025 '!G40+'вересень 2025'!G40+'жовтень 2025'!G40+'листопад 2025'!G40+'грудень 2025'!G40</f>
        <v>#REF!</v>
      </c>
      <c r="H40" s="52" t="e">
        <f>'січень 2025'!H40+'лютий 2025'!H40+'березень 2025'!H40+'квітень 2025'!H40+'травень 2025'!H40+'червень 2025 '!#REF!+'липень 2025'!#REF!+'серпень 2025 '!H40+'вересень 2025'!H40+'жовтень 2025'!H40+'листопад 2025'!H40+'грудень 2025'!H40</f>
        <v>#REF!</v>
      </c>
      <c r="I40" s="52" t="e">
        <f>'січень 2025'!I40+'лютий 2025'!I40+'березень 2025'!I40+'квітень 2025'!I40+'травень 2025'!I40+'червень 2025 '!#REF!+'липень 2025'!#REF!+'серпень 2025 '!I40+'вересень 2025'!I40+'жовтень 2025'!I40+'листопад 2025'!I40+'грудень 2025'!I40</f>
        <v>#REF!</v>
      </c>
      <c r="J40" s="52" t="e">
        <f>'січень 2025'!J40+'лютий 2025'!J40+'березень 2025'!J40+'квітень 2025'!J40+'травень 2025'!J40+'червень 2025 '!#REF!+'липень 2025'!#REF!+'серпень 2025 '!J40+'вересень 2025'!J40+'жовтень 2025'!J40+'листопад 2025'!J40+'грудень 2025'!J40</f>
        <v>#REF!</v>
      </c>
      <c r="K40" s="52" t="e">
        <f>'січень 2025'!K40+'лютий 2025'!K40+'березень 2025'!K40+'квітень 2025'!K40+'травень 2025'!K40+'червень 2025 '!#REF!+'липень 2025'!#REF!+'серпень 2025 '!K40+'вересень 2025'!K40+'жовтень 2025'!K40+'листопад 2025'!K40+'грудень 2025'!K40</f>
        <v>#REF!</v>
      </c>
      <c r="L40" s="52" t="e">
        <f>'січень 2025'!L40+'лютий 2025'!L40+'березень 2025'!L40+'квітень 2025'!L40+'травень 2025'!L40+'червень 2025 '!#REF!+'липень 2025'!#REF!+'серпень 2025 '!L40+'вересень 2025'!L40+'жовтень 2025'!L40+'листопад 2025'!L40+'грудень 2025'!L40</f>
        <v>#REF!</v>
      </c>
      <c r="M40" s="52" t="e">
        <f>'січень 2025'!M40+'лютий 2025'!M40+'березень 2025'!M40+'квітень 2025'!M40+'травень 2025'!M40+'червень 2025 '!#REF!+'липень 2025'!#REF!+'серпень 2025 '!M40+'вересень 2025'!M40+'жовтень 2025'!M40+'листопад 2025'!M40+'грудень 2025'!M40</f>
        <v>#REF!</v>
      </c>
      <c r="N40" s="52" t="e">
        <f>'січень 2025'!N40+'лютий 2025'!N40+'березень 2025'!N40+'квітень 2025'!N40+'травень 2025'!N40+'червень 2025 '!#REF!+'липень 2025'!#REF!+'серпень 2025 '!N40+'вересень 2025'!N40+'жовтень 2025'!N40+'листопад 2025'!N40+'грудень 2025'!N40</f>
        <v>#REF!</v>
      </c>
      <c r="O40" s="52" t="e">
        <f>'січень 2025'!O40+'лютий 2025'!O40+'березень 2025'!O40+'квітень 2025'!O40+'травень 2025'!O40+'червень 2025 '!#REF!+'липень 2025'!#REF!+'серпень 2025 '!O40+'вересень 2025'!O40+'жовтень 2025'!O40+'листопад 2025'!O40+'грудень 2025'!O40</f>
        <v>#REF!</v>
      </c>
      <c r="P40" s="52" t="e">
        <f>'січень 2025'!P40+'лютий 2025'!P40+'березень 2025'!P40+'квітень 2025'!P40+'травень 2025'!P40+'червень 2025 '!#REF!+'липень 2025'!#REF!+'серпень 2025 '!P40+'вересень 2025'!P40+'жовтень 2025'!P40+'листопад 2025'!P40+'грудень 2025'!P40</f>
        <v>#REF!</v>
      </c>
      <c r="Q40" s="52" t="e">
        <f>'січень 2025'!Q40+'лютий 2025'!Q40+'березень 2025'!Q40+'квітень 2025'!Q40+'травень 2025'!Q40+'червень 2025 '!#REF!+'липень 2025'!#REF!+'серпень 2025 '!Q40+'вересень 2025'!Q40+'жовтень 2025'!Q40+'листопад 2025'!Q40+'грудень 2025'!Q40</f>
        <v>#REF!</v>
      </c>
      <c r="R40" s="52" t="e">
        <f>'січень 2025'!R40+'лютий 2025'!R40+'березень 2025'!R40+'квітень 2025'!R40+'травень 2025'!R40+'червень 2025 '!#REF!+'липень 2025'!#REF!+'серпень 2025 '!R40+'вересень 2025'!R40+'жовтень 2025'!R40+'листопад 2025'!R40+'грудень 2025'!R40</f>
        <v>#REF!</v>
      </c>
      <c r="S40" s="52" t="e">
        <f>'січень 2025'!S40+'лютий 2025'!S40+'березень 2025'!S40+'квітень 2025'!S40+'травень 2025'!S40+'червень 2025 '!#REF!+'липень 2025'!#REF!+'серпень 2025 '!S40+'вересень 2025'!S40+'жовтень 2025'!S40+'листопад 2025'!S40+'грудень 2025'!S40</f>
        <v>#REF!</v>
      </c>
      <c r="T40" s="52" t="e">
        <f>'січень 2025'!T40+'лютий 2025'!T40+'березень 2025'!T40+'квітень 2025'!T40+'травень 2025'!T40+'червень 2025 '!#REF!+'липень 2025'!#REF!+'серпень 2025 '!T40+'вересень 2025'!T40+'жовтень 2025'!T40+'листопад 2025'!T40+'грудень 2025'!T40</f>
        <v>#REF!</v>
      </c>
      <c r="U40" s="52" t="e">
        <f>'січень 2025'!U40+'лютий 2025'!U40+'березень 2025'!U40+'квітень 2025'!U40+'травень 2025'!U40+'червень 2025 '!#REF!+'липень 2025'!#REF!+'серпень 2025 '!U40+'вересень 2025'!U40+'жовтень 2025'!U40+'листопад 2025'!U40+'грудень 2025'!U40</f>
        <v>#REF!</v>
      </c>
      <c r="V40" s="52" t="e">
        <f>'січень 2025'!V40+'лютий 2025'!V40+'березень 2025'!V40+'квітень 2025'!V40+'травень 2025'!V40+'червень 2025 '!#REF!+'липень 2025'!#REF!+'серпень 2025 '!V40+'вересень 2025'!V40+'жовтень 2025'!V40+'листопад 2025'!V40+'грудень 2025'!V40</f>
        <v>#REF!</v>
      </c>
      <c r="W40" s="50" t="e">
        <f t="shared" si="1"/>
        <v>#REF!</v>
      </c>
    </row>
    <row r="41" spans="1:23" x14ac:dyDescent="0.3">
      <c r="A41" s="18">
        <v>10</v>
      </c>
      <c r="B41" s="89" t="s">
        <v>46</v>
      </c>
      <c r="D41" s="52" t="e">
        <f>'січень 2025'!D41+'лютий 2025'!D41+'березень 2025'!D41+'квітень 2025'!D41+'травень 2025'!D41+'червень 2025 '!#REF!+'липень 2025'!#REF!+'серпень 2025 '!D41+'вересень 2025'!D41+'жовтень 2025'!D41+'листопад 2025'!D41+'грудень 2025'!D41</f>
        <v>#REF!</v>
      </c>
      <c r="E41" s="52" t="e">
        <f>'січень 2025'!E41+'лютий 2025'!E41+'березень 2025'!E41+'квітень 2025'!E41+'травень 2025'!E41+'червень 2025 '!#REF!+'липень 2025'!#REF!+'серпень 2025 '!E41+'вересень 2025'!E41+'жовтень 2025'!E41+'листопад 2025'!E41+'грудень 2025'!E41</f>
        <v>#REF!</v>
      </c>
      <c r="F41" s="52" t="e">
        <f>'січень 2025'!F41+'лютий 2025'!F41+'березень 2025'!F41+'квітень 2025'!F41+'травень 2025'!F41+'червень 2025 '!#REF!+'липень 2025'!#REF!+'серпень 2025 '!F41+'вересень 2025'!F41+'жовтень 2025'!F41+'листопад 2025'!F41+'грудень 2025'!F41</f>
        <v>#REF!</v>
      </c>
      <c r="G41" s="52" t="e">
        <f>'січень 2025'!G41+'лютий 2025'!G41+'березень 2025'!G41+'квітень 2025'!G41+'травень 2025'!G41+'червень 2025 '!#REF!+'липень 2025'!#REF!+'серпень 2025 '!G41+'вересень 2025'!G41+'жовтень 2025'!G41+'листопад 2025'!G41+'грудень 2025'!G41</f>
        <v>#REF!</v>
      </c>
      <c r="H41" s="52" t="e">
        <f>'січень 2025'!H41+'лютий 2025'!H41+'березень 2025'!H41+'квітень 2025'!H41+'травень 2025'!H41+'червень 2025 '!#REF!+'липень 2025'!#REF!+'серпень 2025 '!H41+'вересень 2025'!H41+'жовтень 2025'!H41+'листопад 2025'!H41+'грудень 2025'!H41</f>
        <v>#REF!</v>
      </c>
      <c r="I41" s="52" t="e">
        <f>'січень 2025'!I41+'лютий 2025'!I41+'березень 2025'!I41+'квітень 2025'!I41+'травень 2025'!I41+'червень 2025 '!#REF!+'липень 2025'!#REF!+'серпень 2025 '!I41+'вересень 2025'!I41+'жовтень 2025'!I41+'листопад 2025'!I41+'грудень 2025'!I41</f>
        <v>#REF!</v>
      </c>
      <c r="J41" s="52" t="e">
        <f>'січень 2025'!J41+'лютий 2025'!J41+'березень 2025'!J41+'квітень 2025'!J41+'травень 2025'!J41+'червень 2025 '!#REF!+'липень 2025'!#REF!+'серпень 2025 '!J41+'вересень 2025'!J41+'жовтень 2025'!J41+'листопад 2025'!J41+'грудень 2025'!J41</f>
        <v>#REF!</v>
      </c>
      <c r="K41" s="52" t="e">
        <f>'січень 2025'!K41+'лютий 2025'!K41+'березень 2025'!K41+'квітень 2025'!K41+'травень 2025'!K41+'червень 2025 '!#REF!+'липень 2025'!#REF!+'серпень 2025 '!K41+'вересень 2025'!K41+'жовтень 2025'!K41+'листопад 2025'!K41+'грудень 2025'!K41</f>
        <v>#REF!</v>
      </c>
      <c r="L41" s="52" t="e">
        <f>'січень 2025'!L41+'лютий 2025'!L41+'березень 2025'!L41+'квітень 2025'!L41+'травень 2025'!L41+'червень 2025 '!#REF!+'липень 2025'!#REF!+'серпень 2025 '!L41+'вересень 2025'!L41+'жовтень 2025'!L41+'листопад 2025'!L41+'грудень 2025'!L41</f>
        <v>#REF!</v>
      </c>
      <c r="M41" s="52" t="e">
        <f>'січень 2025'!M41+'лютий 2025'!M41+'березень 2025'!M41+'квітень 2025'!M41+'травень 2025'!M41+'червень 2025 '!#REF!+'липень 2025'!#REF!+'серпень 2025 '!M41+'вересень 2025'!M41+'жовтень 2025'!M41+'листопад 2025'!M41+'грудень 2025'!M41</f>
        <v>#REF!</v>
      </c>
      <c r="N41" s="52" t="e">
        <f>'січень 2025'!N41+'лютий 2025'!N41+'березень 2025'!N41+'квітень 2025'!N41+'травень 2025'!N41+'червень 2025 '!#REF!+'липень 2025'!#REF!+'серпень 2025 '!N41+'вересень 2025'!N41+'жовтень 2025'!N41+'листопад 2025'!N41+'грудень 2025'!N41</f>
        <v>#REF!</v>
      </c>
      <c r="O41" s="52" t="e">
        <f>'січень 2025'!O41+'лютий 2025'!O41+'березень 2025'!O41+'квітень 2025'!O41+'травень 2025'!O41+'червень 2025 '!#REF!+'липень 2025'!#REF!+'серпень 2025 '!O41+'вересень 2025'!O41+'жовтень 2025'!O41+'листопад 2025'!O41+'грудень 2025'!O41</f>
        <v>#REF!</v>
      </c>
      <c r="P41" s="52" t="e">
        <f>'січень 2025'!P41+'лютий 2025'!P41+'березень 2025'!P41+'квітень 2025'!P41+'травень 2025'!P41+'червень 2025 '!#REF!+'липень 2025'!#REF!+'серпень 2025 '!P41+'вересень 2025'!P41+'жовтень 2025'!P41+'листопад 2025'!P41+'грудень 2025'!P41</f>
        <v>#REF!</v>
      </c>
      <c r="Q41" s="52" t="e">
        <f>'січень 2025'!Q41+'лютий 2025'!Q41+'березень 2025'!Q41+'квітень 2025'!Q41+'травень 2025'!Q41+'червень 2025 '!#REF!+'липень 2025'!#REF!+'серпень 2025 '!Q41+'вересень 2025'!Q41+'жовтень 2025'!Q41+'листопад 2025'!Q41+'грудень 2025'!Q41</f>
        <v>#REF!</v>
      </c>
      <c r="R41" s="52" t="e">
        <f>'січень 2025'!R41+'лютий 2025'!R41+'березень 2025'!R41+'квітень 2025'!R41+'травень 2025'!R41+'червень 2025 '!#REF!+'липень 2025'!#REF!+'серпень 2025 '!R41+'вересень 2025'!R41+'жовтень 2025'!R41+'листопад 2025'!R41+'грудень 2025'!R41</f>
        <v>#REF!</v>
      </c>
      <c r="S41" s="52" t="e">
        <f>'січень 2025'!S41+'лютий 2025'!S41+'березень 2025'!S41+'квітень 2025'!S41+'травень 2025'!S41+'червень 2025 '!#REF!+'липень 2025'!#REF!+'серпень 2025 '!S41+'вересень 2025'!S41+'жовтень 2025'!S41+'листопад 2025'!S41+'грудень 2025'!S41</f>
        <v>#REF!</v>
      </c>
      <c r="T41" s="52" t="e">
        <f>'січень 2025'!T41+'лютий 2025'!T41+'березень 2025'!T41+'квітень 2025'!T41+'травень 2025'!T41+'червень 2025 '!#REF!+'липень 2025'!#REF!+'серпень 2025 '!T41+'вересень 2025'!T41+'жовтень 2025'!T41+'листопад 2025'!T41+'грудень 2025'!T41</f>
        <v>#REF!</v>
      </c>
      <c r="U41" s="52" t="e">
        <f>'січень 2025'!U41+'лютий 2025'!U41+'березень 2025'!U41+'квітень 2025'!U41+'травень 2025'!U41+'червень 2025 '!#REF!+'липень 2025'!#REF!+'серпень 2025 '!U41+'вересень 2025'!U41+'жовтень 2025'!U41+'листопад 2025'!U41+'грудень 2025'!U41</f>
        <v>#REF!</v>
      </c>
      <c r="V41" s="52" t="e">
        <f>'січень 2025'!V41+'лютий 2025'!V41+'березень 2025'!V41+'квітень 2025'!V41+'травень 2025'!V41+'червень 2025 '!#REF!+'липень 2025'!#REF!+'серпень 2025 '!V41+'вересень 2025'!V41+'жовтень 2025'!V41+'листопад 2025'!V41+'грудень 2025'!V41</f>
        <v>#REF!</v>
      </c>
      <c r="W41" s="50" t="e">
        <f t="shared" si="1"/>
        <v>#REF!</v>
      </c>
    </row>
    <row r="42" spans="1:23" x14ac:dyDescent="0.3">
      <c r="A42" s="18">
        <v>11</v>
      </c>
      <c r="B42" s="89" t="s">
        <v>47</v>
      </c>
      <c r="D42" s="52" t="e">
        <f>'січень 2025'!D42+'лютий 2025'!D42+'березень 2025'!D42+'квітень 2025'!D42+'травень 2025'!D42+'червень 2025 '!#REF!+'липень 2025'!#REF!+'серпень 2025 '!D42+'вересень 2025'!D42+'жовтень 2025'!D42+'листопад 2025'!D42+'грудень 2025'!D42</f>
        <v>#REF!</v>
      </c>
      <c r="E42" s="52" t="e">
        <f>'січень 2025'!E42+'лютий 2025'!E42+'березень 2025'!E42+'квітень 2025'!E42+'травень 2025'!E42+'червень 2025 '!#REF!+'липень 2025'!#REF!+'серпень 2025 '!E42+'вересень 2025'!E42+'жовтень 2025'!E42+'листопад 2025'!E42+'грудень 2025'!E42</f>
        <v>#REF!</v>
      </c>
      <c r="F42" s="52" t="e">
        <f>'січень 2025'!F42+'лютий 2025'!F42+'березень 2025'!F42+'квітень 2025'!F42+'травень 2025'!F42+'червень 2025 '!#REF!+'липень 2025'!#REF!+'серпень 2025 '!F42+'вересень 2025'!F42+'жовтень 2025'!F42+'листопад 2025'!F42+'грудень 2025'!F42</f>
        <v>#REF!</v>
      </c>
      <c r="G42" s="52" t="e">
        <f>'січень 2025'!G42+'лютий 2025'!G42+'березень 2025'!G42+'квітень 2025'!G42+'травень 2025'!G42+'червень 2025 '!#REF!+'липень 2025'!#REF!+'серпень 2025 '!G42+'вересень 2025'!G42+'жовтень 2025'!G42+'листопад 2025'!G42+'грудень 2025'!G42</f>
        <v>#REF!</v>
      </c>
      <c r="H42" s="52" t="e">
        <f>'січень 2025'!H42+'лютий 2025'!H42+'березень 2025'!H42+'квітень 2025'!H42+'травень 2025'!H42+'червень 2025 '!#REF!+'липень 2025'!#REF!+'серпень 2025 '!H42+'вересень 2025'!H42+'жовтень 2025'!H42+'листопад 2025'!H42+'грудень 2025'!H42</f>
        <v>#REF!</v>
      </c>
      <c r="I42" s="52" t="e">
        <f>'січень 2025'!I42+'лютий 2025'!I42+'березень 2025'!I42+'квітень 2025'!I42+'травень 2025'!I42+'червень 2025 '!#REF!+'липень 2025'!#REF!+'серпень 2025 '!I42+'вересень 2025'!I42+'жовтень 2025'!I42+'листопад 2025'!I42+'грудень 2025'!I42</f>
        <v>#REF!</v>
      </c>
      <c r="J42" s="52" t="e">
        <f>'січень 2025'!J42+'лютий 2025'!J42+'березень 2025'!J42+'квітень 2025'!J42+'травень 2025'!J42+'червень 2025 '!#REF!+'липень 2025'!#REF!+'серпень 2025 '!J42+'вересень 2025'!J42+'жовтень 2025'!J42+'листопад 2025'!J42+'грудень 2025'!J42</f>
        <v>#REF!</v>
      </c>
      <c r="K42" s="52" t="e">
        <f>'січень 2025'!K42+'лютий 2025'!K42+'березень 2025'!K42+'квітень 2025'!K42+'травень 2025'!K42+'червень 2025 '!#REF!+'липень 2025'!#REF!+'серпень 2025 '!K42+'вересень 2025'!K42+'жовтень 2025'!K42+'листопад 2025'!K42+'грудень 2025'!K42</f>
        <v>#REF!</v>
      </c>
      <c r="L42" s="52" t="e">
        <f>'січень 2025'!L42+'лютий 2025'!L42+'березень 2025'!L42+'квітень 2025'!L42+'травень 2025'!L42+'червень 2025 '!#REF!+'липень 2025'!#REF!+'серпень 2025 '!L42+'вересень 2025'!L42+'жовтень 2025'!L42+'листопад 2025'!L42+'грудень 2025'!L42</f>
        <v>#REF!</v>
      </c>
      <c r="M42" s="52" t="e">
        <f>'січень 2025'!M42+'лютий 2025'!M42+'березень 2025'!M42+'квітень 2025'!M42+'травень 2025'!M42+'червень 2025 '!#REF!+'липень 2025'!#REF!+'серпень 2025 '!M42+'вересень 2025'!M42+'жовтень 2025'!M42+'листопад 2025'!M42+'грудень 2025'!M42</f>
        <v>#REF!</v>
      </c>
      <c r="N42" s="52" t="e">
        <f>'січень 2025'!N42+'лютий 2025'!N42+'березень 2025'!N42+'квітень 2025'!N42+'травень 2025'!N42+'червень 2025 '!#REF!+'липень 2025'!#REF!+'серпень 2025 '!N42+'вересень 2025'!N42+'жовтень 2025'!N42+'листопад 2025'!N42+'грудень 2025'!N42</f>
        <v>#REF!</v>
      </c>
      <c r="O42" s="52" t="e">
        <f>'січень 2025'!O42+'лютий 2025'!O42+'березень 2025'!O42+'квітень 2025'!O42+'травень 2025'!O42+'червень 2025 '!#REF!+'липень 2025'!#REF!+'серпень 2025 '!O42+'вересень 2025'!O42+'жовтень 2025'!O42+'листопад 2025'!O42+'грудень 2025'!O42</f>
        <v>#REF!</v>
      </c>
      <c r="P42" s="52" t="e">
        <f>'січень 2025'!P42+'лютий 2025'!P42+'березень 2025'!P42+'квітень 2025'!P42+'травень 2025'!P42+'червень 2025 '!#REF!+'липень 2025'!#REF!+'серпень 2025 '!P42+'вересень 2025'!P42+'жовтень 2025'!P42+'листопад 2025'!P42+'грудень 2025'!P42</f>
        <v>#REF!</v>
      </c>
      <c r="Q42" s="52" t="e">
        <f>'січень 2025'!Q42+'лютий 2025'!Q42+'березень 2025'!Q42+'квітень 2025'!Q42+'травень 2025'!Q42+'червень 2025 '!#REF!+'липень 2025'!#REF!+'серпень 2025 '!Q42+'вересень 2025'!Q42+'жовтень 2025'!Q42+'листопад 2025'!Q42+'грудень 2025'!Q42</f>
        <v>#REF!</v>
      </c>
      <c r="R42" s="52" t="e">
        <f>'січень 2025'!R42+'лютий 2025'!R42+'березень 2025'!R42+'квітень 2025'!R42+'травень 2025'!R42+'червень 2025 '!#REF!+'липень 2025'!#REF!+'серпень 2025 '!R42+'вересень 2025'!R42+'жовтень 2025'!R42+'листопад 2025'!R42+'грудень 2025'!R42</f>
        <v>#REF!</v>
      </c>
      <c r="S42" s="52" t="e">
        <f>'січень 2025'!S42+'лютий 2025'!S42+'березень 2025'!S42+'квітень 2025'!S42+'травень 2025'!S42+'червень 2025 '!#REF!+'липень 2025'!#REF!+'серпень 2025 '!S42+'вересень 2025'!S42+'жовтень 2025'!S42+'листопад 2025'!S42+'грудень 2025'!S42</f>
        <v>#REF!</v>
      </c>
      <c r="T42" s="52" t="e">
        <f>'січень 2025'!T42+'лютий 2025'!T42+'березень 2025'!T42+'квітень 2025'!T42+'травень 2025'!T42+'червень 2025 '!#REF!+'липень 2025'!#REF!+'серпень 2025 '!T42+'вересень 2025'!T42+'жовтень 2025'!T42+'листопад 2025'!T42+'грудень 2025'!T42</f>
        <v>#REF!</v>
      </c>
      <c r="U42" s="52" t="e">
        <f>'січень 2025'!U42+'лютий 2025'!U42+'березень 2025'!U42+'квітень 2025'!U42+'травень 2025'!U42+'червень 2025 '!#REF!+'липень 2025'!#REF!+'серпень 2025 '!U42+'вересень 2025'!U42+'жовтень 2025'!U42+'листопад 2025'!U42+'грудень 2025'!U42</f>
        <v>#REF!</v>
      </c>
      <c r="V42" s="52" t="e">
        <f>'січень 2025'!V42+'лютий 2025'!V42+'березень 2025'!V42+'квітень 2025'!V42+'травень 2025'!V42+'червень 2025 '!#REF!+'липень 2025'!#REF!+'серпень 2025 '!V42+'вересень 2025'!V42+'жовтень 2025'!V42+'листопад 2025'!V42+'грудень 2025'!V42</f>
        <v>#REF!</v>
      </c>
      <c r="W42" s="50" t="e">
        <f t="shared" si="1"/>
        <v>#REF!</v>
      </c>
    </row>
    <row r="43" spans="1:23" x14ac:dyDescent="0.3">
      <c r="A43" s="18">
        <v>12</v>
      </c>
      <c r="B43" s="18" t="s">
        <v>29</v>
      </c>
      <c r="D43" s="52" t="e">
        <f>'січень 2025'!D43+'лютий 2025'!D43+'березень 2025'!D43+'квітень 2025'!D43+'травень 2025'!D43+'червень 2025 '!#REF!+'липень 2025'!#REF!+'серпень 2025 '!D43+'вересень 2025'!D43+'жовтень 2025'!D43+'листопад 2025'!D43+'грудень 2025'!D43</f>
        <v>#REF!</v>
      </c>
      <c r="E43" s="52" t="e">
        <f>'січень 2025'!E43+'лютий 2025'!E43+'березень 2025'!E43+'квітень 2025'!E43+'травень 2025'!E43+'червень 2025 '!#REF!+'липень 2025'!#REF!+'серпень 2025 '!E43+'вересень 2025'!E43+'жовтень 2025'!E43+'листопад 2025'!E43+'грудень 2025'!E43</f>
        <v>#REF!</v>
      </c>
      <c r="F43" s="52" t="e">
        <f>'січень 2025'!F43+'лютий 2025'!F43+'березень 2025'!F43+'квітень 2025'!F43+'травень 2025'!F43+'червень 2025 '!#REF!+'липень 2025'!#REF!+'серпень 2025 '!F43+'вересень 2025'!F43+'жовтень 2025'!F43+'листопад 2025'!F43+'грудень 2025'!F43</f>
        <v>#REF!</v>
      </c>
      <c r="G43" s="52" t="e">
        <f>'січень 2025'!G43+'лютий 2025'!G43+'березень 2025'!G43+'квітень 2025'!G43+'травень 2025'!G43+'червень 2025 '!#REF!+'липень 2025'!#REF!+'серпень 2025 '!G43+'вересень 2025'!G43+'жовтень 2025'!G43+'листопад 2025'!G43+'грудень 2025'!G43</f>
        <v>#REF!</v>
      </c>
      <c r="H43" s="52" t="e">
        <f>'січень 2025'!H43+'лютий 2025'!H43+'березень 2025'!H43+'квітень 2025'!H43+'травень 2025'!H43+'червень 2025 '!#REF!+'липень 2025'!#REF!+'серпень 2025 '!H43+'вересень 2025'!H43+'жовтень 2025'!H43+'листопад 2025'!H43+'грудень 2025'!H43</f>
        <v>#REF!</v>
      </c>
      <c r="I43" s="52" t="e">
        <f>'січень 2025'!I43+'лютий 2025'!I43+'березень 2025'!I43+'квітень 2025'!I43+'травень 2025'!I43+'червень 2025 '!#REF!+'липень 2025'!#REF!+'серпень 2025 '!I43+'вересень 2025'!I43+'жовтень 2025'!I43+'листопад 2025'!I43+'грудень 2025'!I43</f>
        <v>#REF!</v>
      </c>
      <c r="J43" s="52" t="e">
        <f>'січень 2025'!J43+'лютий 2025'!J43+'березень 2025'!J43+'квітень 2025'!J43+'травень 2025'!J43+'червень 2025 '!#REF!+'липень 2025'!#REF!+'серпень 2025 '!J43+'вересень 2025'!J43+'жовтень 2025'!J43+'листопад 2025'!J43+'грудень 2025'!J43</f>
        <v>#REF!</v>
      </c>
      <c r="K43" s="52" t="e">
        <f>'січень 2025'!K43+'лютий 2025'!K43+'березень 2025'!K43+'квітень 2025'!K43+'травень 2025'!K43+'червень 2025 '!#REF!+'липень 2025'!#REF!+'серпень 2025 '!K43+'вересень 2025'!K43+'жовтень 2025'!K43+'листопад 2025'!K43+'грудень 2025'!K43</f>
        <v>#REF!</v>
      </c>
      <c r="L43" s="52" t="e">
        <f>'січень 2025'!L43+'лютий 2025'!L43+'березень 2025'!L43+'квітень 2025'!L43+'травень 2025'!L43+'червень 2025 '!#REF!+'липень 2025'!#REF!+'серпень 2025 '!L43+'вересень 2025'!L43+'жовтень 2025'!L43+'листопад 2025'!L43+'грудень 2025'!L43</f>
        <v>#REF!</v>
      </c>
      <c r="M43" s="52" t="e">
        <f>'січень 2025'!M43+'лютий 2025'!M43+'березень 2025'!M43+'квітень 2025'!M43+'травень 2025'!M43+'червень 2025 '!#REF!+'липень 2025'!#REF!+'серпень 2025 '!M43+'вересень 2025'!M43+'жовтень 2025'!M43+'листопад 2025'!M43+'грудень 2025'!M43</f>
        <v>#REF!</v>
      </c>
      <c r="N43" s="52" t="e">
        <f>'січень 2025'!N43+'лютий 2025'!N43+'березень 2025'!N43+'квітень 2025'!N43+'травень 2025'!N43+'червень 2025 '!#REF!+'липень 2025'!#REF!+'серпень 2025 '!N43+'вересень 2025'!N43+'жовтень 2025'!N43+'листопад 2025'!N43+'грудень 2025'!N43</f>
        <v>#REF!</v>
      </c>
      <c r="O43" s="52" t="e">
        <f>'січень 2025'!O43+'лютий 2025'!O43+'березень 2025'!O43+'квітень 2025'!O43+'травень 2025'!O43+'червень 2025 '!#REF!+'липень 2025'!#REF!+'серпень 2025 '!O43+'вересень 2025'!O43+'жовтень 2025'!O43+'листопад 2025'!O43+'грудень 2025'!O43</f>
        <v>#REF!</v>
      </c>
      <c r="P43" s="52" t="e">
        <f>'січень 2025'!P43+'лютий 2025'!P43+'березень 2025'!P43+'квітень 2025'!P43+'травень 2025'!P43+'червень 2025 '!#REF!+'липень 2025'!#REF!+'серпень 2025 '!P43+'вересень 2025'!P43+'жовтень 2025'!P43+'листопад 2025'!P43+'грудень 2025'!P43</f>
        <v>#REF!</v>
      </c>
      <c r="Q43" s="52" t="e">
        <f>'січень 2025'!Q43+'лютий 2025'!Q43+'березень 2025'!Q43+'квітень 2025'!Q43+'травень 2025'!Q43+'червень 2025 '!#REF!+'липень 2025'!#REF!+'серпень 2025 '!Q43+'вересень 2025'!Q43+'жовтень 2025'!Q43+'листопад 2025'!Q43+'грудень 2025'!Q43</f>
        <v>#REF!</v>
      </c>
      <c r="R43" s="52" t="e">
        <f>'січень 2025'!R43+'лютий 2025'!R43+'березень 2025'!R43+'квітень 2025'!R43+'травень 2025'!R43+'червень 2025 '!#REF!+'липень 2025'!#REF!+'серпень 2025 '!R43+'вересень 2025'!R43+'жовтень 2025'!R43+'листопад 2025'!R43+'грудень 2025'!R43</f>
        <v>#REF!</v>
      </c>
      <c r="S43" s="52" t="e">
        <f>'січень 2025'!S43+'лютий 2025'!S43+'березень 2025'!S43+'квітень 2025'!S43+'травень 2025'!S43+'червень 2025 '!#REF!+'липень 2025'!#REF!+'серпень 2025 '!S43+'вересень 2025'!S43+'жовтень 2025'!S43+'листопад 2025'!S43+'грудень 2025'!S43</f>
        <v>#REF!</v>
      </c>
      <c r="T43" s="52" t="e">
        <f>'січень 2025'!T43+'лютий 2025'!T43+'березень 2025'!T43+'квітень 2025'!T43+'травень 2025'!T43+'червень 2025 '!#REF!+'липень 2025'!#REF!+'серпень 2025 '!T43+'вересень 2025'!T43+'жовтень 2025'!T43+'листопад 2025'!T43+'грудень 2025'!T43</f>
        <v>#REF!</v>
      </c>
      <c r="U43" s="52" t="e">
        <f>'січень 2025'!U43+'лютий 2025'!U43+'березень 2025'!U43+'квітень 2025'!U43+'травень 2025'!U43+'червень 2025 '!#REF!+'липень 2025'!#REF!+'серпень 2025 '!U43+'вересень 2025'!U43+'жовтень 2025'!U43+'листопад 2025'!U43+'грудень 2025'!U43</f>
        <v>#REF!</v>
      </c>
      <c r="V43" s="52" t="e">
        <f>'січень 2025'!V43+'лютий 2025'!V43+'березень 2025'!V43+'квітень 2025'!V43+'травень 2025'!V43+'червень 2025 '!#REF!+'липень 2025'!#REF!+'серпень 2025 '!V43+'вересень 2025'!V43+'жовтень 2025'!V43+'листопад 2025'!V43+'грудень 2025'!V43</f>
        <v>#REF!</v>
      </c>
      <c r="W43" s="50" t="e">
        <f t="shared" si="1"/>
        <v>#REF!</v>
      </c>
    </row>
    <row r="44" spans="1:23" x14ac:dyDescent="0.3">
      <c r="A44" s="18">
        <v>13</v>
      </c>
      <c r="B44" s="18" t="s">
        <v>30</v>
      </c>
      <c r="D44" s="52" t="e">
        <f>'січень 2025'!D44+'лютий 2025'!D44+'березень 2025'!D44+'квітень 2025'!D44+'травень 2025'!D44+'червень 2025 '!#REF!+'липень 2025'!#REF!+'серпень 2025 '!D44+'вересень 2025'!D44+'жовтень 2025'!D44+'листопад 2025'!D44+'грудень 2025'!D44</f>
        <v>#REF!</v>
      </c>
      <c r="E44" s="52" t="e">
        <f>'січень 2025'!E44+'лютий 2025'!E44+'березень 2025'!E44+'квітень 2025'!E44+'травень 2025'!E44+'червень 2025 '!#REF!+'липень 2025'!#REF!+'серпень 2025 '!E44+'вересень 2025'!E44+'жовтень 2025'!E44+'листопад 2025'!E44+'грудень 2025'!E44</f>
        <v>#REF!</v>
      </c>
      <c r="F44" s="52" t="e">
        <f>'січень 2025'!F44+'лютий 2025'!F44+'березень 2025'!F44+'квітень 2025'!F44+'травень 2025'!F44+'червень 2025 '!#REF!+'липень 2025'!#REF!+'серпень 2025 '!F44+'вересень 2025'!F44+'жовтень 2025'!F44+'листопад 2025'!F44+'грудень 2025'!F44</f>
        <v>#REF!</v>
      </c>
      <c r="G44" s="52" t="e">
        <f>'січень 2025'!G44+'лютий 2025'!G44+'березень 2025'!G44+'квітень 2025'!G44+'травень 2025'!G44+'червень 2025 '!#REF!+'липень 2025'!#REF!+'серпень 2025 '!G44+'вересень 2025'!G44+'жовтень 2025'!G44+'листопад 2025'!G44+'грудень 2025'!G44</f>
        <v>#REF!</v>
      </c>
      <c r="H44" s="52" t="e">
        <f>'січень 2025'!H44+'лютий 2025'!H44+'березень 2025'!H44+'квітень 2025'!H44+'травень 2025'!H44+'червень 2025 '!#REF!+'липень 2025'!#REF!+'серпень 2025 '!H44+'вересень 2025'!H44+'жовтень 2025'!H44+'листопад 2025'!H44+'грудень 2025'!H44</f>
        <v>#REF!</v>
      </c>
      <c r="I44" s="52" t="e">
        <f>'січень 2025'!I44+'лютий 2025'!I44+'березень 2025'!I44+'квітень 2025'!I44+'травень 2025'!I44+'червень 2025 '!#REF!+'липень 2025'!#REF!+'серпень 2025 '!I44+'вересень 2025'!I44+'жовтень 2025'!I44+'листопад 2025'!I44+'грудень 2025'!I44</f>
        <v>#REF!</v>
      </c>
      <c r="J44" s="52" t="e">
        <f>'січень 2025'!J44+'лютий 2025'!J44+'березень 2025'!J44+'квітень 2025'!J44+'травень 2025'!J44+'червень 2025 '!#REF!+'липень 2025'!#REF!+'серпень 2025 '!J44+'вересень 2025'!J44+'жовтень 2025'!J44+'листопад 2025'!J44+'грудень 2025'!J44</f>
        <v>#REF!</v>
      </c>
      <c r="K44" s="52" t="e">
        <f>'січень 2025'!K44+'лютий 2025'!K44+'березень 2025'!K44+'квітень 2025'!K44+'травень 2025'!K44+'червень 2025 '!#REF!+'липень 2025'!#REF!+'серпень 2025 '!K44+'вересень 2025'!K44+'жовтень 2025'!K44+'листопад 2025'!K44+'грудень 2025'!K44</f>
        <v>#REF!</v>
      </c>
      <c r="L44" s="52" t="e">
        <f>'січень 2025'!L44+'лютий 2025'!L44+'березень 2025'!L44+'квітень 2025'!L44+'травень 2025'!L44+'червень 2025 '!#REF!+'липень 2025'!#REF!+'серпень 2025 '!L44+'вересень 2025'!L44+'жовтень 2025'!L44+'листопад 2025'!L44+'грудень 2025'!L44</f>
        <v>#REF!</v>
      </c>
      <c r="M44" s="52" t="e">
        <f>'січень 2025'!M44+'лютий 2025'!M44+'березень 2025'!M44+'квітень 2025'!M44+'травень 2025'!M44+'червень 2025 '!#REF!+'липень 2025'!#REF!+'серпень 2025 '!M44+'вересень 2025'!M44+'жовтень 2025'!M44+'листопад 2025'!M44+'грудень 2025'!M44</f>
        <v>#REF!</v>
      </c>
      <c r="N44" s="52" t="e">
        <f>'січень 2025'!N44+'лютий 2025'!N44+'березень 2025'!N44+'квітень 2025'!N44+'травень 2025'!N44+'червень 2025 '!#REF!+'липень 2025'!#REF!+'серпень 2025 '!N44+'вересень 2025'!N44+'жовтень 2025'!N44+'листопад 2025'!N44+'грудень 2025'!N44</f>
        <v>#REF!</v>
      </c>
      <c r="O44" s="52" t="e">
        <f>'січень 2025'!O44+'лютий 2025'!O44+'березень 2025'!O44+'квітень 2025'!O44+'травень 2025'!O44+'червень 2025 '!#REF!+'липень 2025'!#REF!+'серпень 2025 '!O44+'вересень 2025'!O44+'жовтень 2025'!O44+'листопад 2025'!O44+'грудень 2025'!O44</f>
        <v>#REF!</v>
      </c>
      <c r="P44" s="52" t="e">
        <f>'січень 2025'!P44+'лютий 2025'!P44+'березень 2025'!P44+'квітень 2025'!P44+'травень 2025'!P44+'червень 2025 '!#REF!+'липень 2025'!#REF!+'серпень 2025 '!P44+'вересень 2025'!P44+'жовтень 2025'!P44+'листопад 2025'!P44+'грудень 2025'!P44</f>
        <v>#REF!</v>
      </c>
      <c r="Q44" s="52" t="e">
        <f>'січень 2025'!Q44+'лютий 2025'!Q44+'березень 2025'!Q44+'квітень 2025'!Q44+'травень 2025'!Q44+'червень 2025 '!#REF!+'липень 2025'!#REF!+'серпень 2025 '!Q44+'вересень 2025'!Q44+'жовтень 2025'!Q44+'листопад 2025'!Q44+'грудень 2025'!Q44</f>
        <v>#REF!</v>
      </c>
      <c r="R44" s="52" t="e">
        <f>'січень 2025'!R44+'лютий 2025'!R44+'березень 2025'!R44+'квітень 2025'!R44+'травень 2025'!R44+'червень 2025 '!#REF!+'липень 2025'!#REF!+'серпень 2025 '!R44+'вересень 2025'!R44+'жовтень 2025'!R44+'листопад 2025'!R44+'грудень 2025'!R44</f>
        <v>#REF!</v>
      </c>
      <c r="S44" s="52" t="e">
        <f>'січень 2025'!S44+'лютий 2025'!S44+'березень 2025'!S44+'квітень 2025'!S44+'травень 2025'!S44+'червень 2025 '!#REF!+'липень 2025'!#REF!+'серпень 2025 '!S44+'вересень 2025'!S44+'жовтень 2025'!S44+'листопад 2025'!S44+'грудень 2025'!S44</f>
        <v>#REF!</v>
      </c>
      <c r="T44" s="52" t="e">
        <f>'січень 2025'!T44+'лютий 2025'!T44+'березень 2025'!T44+'квітень 2025'!T44+'травень 2025'!T44+'червень 2025 '!#REF!+'липень 2025'!#REF!+'серпень 2025 '!T44+'вересень 2025'!T44+'жовтень 2025'!T44+'листопад 2025'!T44+'грудень 2025'!T44</f>
        <v>#REF!</v>
      </c>
      <c r="U44" s="52" t="e">
        <f>'січень 2025'!U44+'лютий 2025'!U44+'березень 2025'!U44+'квітень 2025'!U44+'травень 2025'!U44+'червень 2025 '!#REF!+'липень 2025'!#REF!+'серпень 2025 '!U44+'вересень 2025'!U44+'жовтень 2025'!U44+'листопад 2025'!U44+'грудень 2025'!U44</f>
        <v>#REF!</v>
      </c>
      <c r="V44" s="52" t="e">
        <f>'січень 2025'!V44+'лютий 2025'!V44+'березень 2025'!V44+'квітень 2025'!V44+'травень 2025'!V44+'червень 2025 '!#REF!+'липень 2025'!#REF!+'серпень 2025 '!V44+'вересень 2025'!V44+'жовтень 2025'!V44+'листопад 2025'!V44+'грудень 2025'!V44</f>
        <v>#REF!</v>
      </c>
      <c r="W44" s="50" t="e">
        <f t="shared" si="1"/>
        <v>#REF!</v>
      </c>
    </row>
    <row r="45" spans="1:23" x14ac:dyDescent="0.3">
      <c r="A45" s="18">
        <v>14</v>
      </c>
      <c r="B45" s="88" t="s">
        <v>44</v>
      </c>
      <c r="D45" s="52" t="e">
        <f>'січень 2025'!D45+'лютий 2025'!D45+'березень 2025'!D45+'квітень 2025'!D45+'травень 2025'!D45+'червень 2025 '!#REF!+'липень 2025'!#REF!+'серпень 2025 '!D45+'вересень 2025'!D45+'жовтень 2025'!D45+'листопад 2025'!D45+'грудень 2025'!D45</f>
        <v>#REF!</v>
      </c>
      <c r="E45" s="52" t="e">
        <f>'січень 2025'!E45+'лютий 2025'!E45+'березень 2025'!E45+'квітень 2025'!E45+'травень 2025'!E45+'червень 2025 '!#REF!+'липень 2025'!#REF!+'серпень 2025 '!E45+'вересень 2025'!E45+'жовтень 2025'!E45+'листопад 2025'!E45+'грудень 2025'!E45</f>
        <v>#REF!</v>
      </c>
      <c r="F45" s="52" t="e">
        <f>'січень 2025'!F45+'лютий 2025'!F45+'березень 2025'!F45+'квітень 2025'!F45+'травень 2025'!F45+'червень 2025 '!#REF!+'липень 2025'!#REF!+'серпень 2025 '!F45+'вересень 2025'!F45+'жовтень 2025'!F45+'листопад 2025'!F45+'грудень 2025'!F45</f>
        <v>#REF!</v>
      </c>
      <c r="G45" s="52" t="e">
        <f>'січень 2025'!G45+'лютий 2025'!G45+'березень 2025'!G45+'квітень 2025'!G45+'травень 2025'!G45+'червень 2025 '!#REF!+'липень 2025'!#REF!+'серпень 2025 '!G45+'вересень 2025'!G45+'жовтень 2025'!G45+'листопад 2025'!G45+'грудень 2025'!G45</f>
        <v>#REF!</v>
      </c>
      <c r="H45" s="52" t="e">
        <f>'січень 2025'!H45+'лютий 2025'!H45+'березень 2025'!H45+'квітень 2025'!H45+'травень 2025'!H45+'червень 2025 '!#REF!+'липень 2025'!#REF!+'серпень 2025 '!H45+'вересень 2025'!H45+'жовтень 2025'!H45+'листопад 2025'!H45+'грудень 2025'!H45</f>
        <v>#REF!</v>
      </c>
      <c r="I45" s="52" t="e">
        <f>'січень 2025'!I45+'лютий 2025'!I45+'березень 2025'!I45+'квітень 2025'!I45+'травень 2025'!I45+'червень 2025 '!#REF!+'липень 2025'!#REF!+'серпень 2025 '!I45+'вересень 2025'!I45+'жовтень 2025'!I45+'листопад 2025'!I45+'грудень 2025'!I45</f>
        <v>#REF!</v>
      </c>
      <c r="J45" s="52" t="e">
        <f>'січень 2025'!J45+'лютий 2025'!J45+'березень 2025'!J45+'квітень 2025'!J45+'травень 2025'!J45+'червень 2025 '!#REF!+'липень 2025'!#REF!+'серпень 2025 '!J45+'вересень 2025'!J45+'жовтень 2025'!J45+'листопад 2025'!J45+'грудень 2025'!J45</f>
        <v>#REF!</v>
      </c>
      <c r="K45" s="52" t="e">
        <f>'січень 2025'!K45+'лютий 2025'!K45+'березень 2025'!K45+'квітень 2025'!K45+'травень 2025'!K45+'червень 2025 '!#REF!+'липень 2025'!#REF!+'серпень 2025 '!K45+'вересень 2025'!K45+'жовтень 2025'!K45+'листопад 2025'!K45+'грудень 2025'!K45</f>
        <v>#REF!</v>
      </c>
      <c r="L45" s="52" t="e">
        <f>'січень 2025'!L45+'лютий 2025'!L45+'березень 2025'!L45+'квітень 2025'!L45+'травень 2025'!L45+'червень 2025 '!#REF!+'липень 2025'!#REF!+'серпень 2025 '!L45+'вересень 2025'!L45+'жовтень 2025'!L45+'листопад 2025'!L45+'грудень 2025'!L45</f>
        <v>#REF!</v>
      </c>
      <c r="M45" s="52" t="e">
        <f>'січень 2025'!M45+'лютий 2025'!M45+'березень 2025'!M45+'квітень 2025'!M45+'травень 2025'!M45+'червень 2025 '!#REF!+'липень 2025'!#REF!+'серпень 2025 '!M45+'вересень 2025'!M45+'жовтень 2025'!M45+'листопад 2025'!M45+'грудень 2025'!M45</f>
        <v>#REF!</v>
      </c>
      <c r="N45" s="52" t="e">
        <f>'січень 2025'!N45+'лютий 2025'!N45+'березень 2025'!N45+'квітень 2025'!N45+'травень 2025'!N45+'червень 2025 '!#REF!+'липень 2025'!#REF!+'серпень 2025 '!N45+'вересень 2025'!N45+'жовтень 2025'!N45+'листопад 2025'!N45+'грудень 2025'!N45</f>
        <v>#REF!</v>
      </c>
      <c r="O45" s="52" t="e">
        <f>'січень 2025'!O45+'лютий 2025'!O45+'березень 2025'!O45+'квітень 2025'!O45+'травень 2025'!O45+'червень 2025 '!#REF!+'липень 2025'!#REF!+'серпень 2025 '!O45+'вересень 2025'!O45+'жовтень 2025'!O45+'листопад 2025'!O45+'грудень 2025'!O45</f>
        <v>#REF!</v>
      </c>
      <c r="P45" s="52" t="e">
        <f>'січень 2025'!P45+'лютий 2025'!P45+'березень 2025'!P45+'квітень 2025'!P45+'травень 2025'!P45+'червень 2025 '!#REF!+'липень 2025'!#REF!+'серпень 2025 '!P45+'вересень 2025'!P45+'жовтень 2025'!P45+'листопад 2025'!P45+'грудень 2025'!P45</f>
        <v>#REF!</v>
      </c>
      <c r="Q45" s="52" t="e">
        <f>'січень 2025'!Q45+'лютий 2025'!Q45+'березень 2025'!Q45+'квітень 2025'!Q45+'травень 2025'!Q45+'червень 2025 '!#REF!+'липень 2025'!#REF!+'серпень 2025 '!Q45+'вересень 2025'!Q45+'жовтень 2025'!Q45+'листопад 2025'!Q45+'грудень 2025'!Q45</f>
        <v>#REF!</v>
      </c>
      <c r="R45" s="52" t="e">
        <f>'січень 2025'!R45+'лютий 2025'!R45+'березень 2025'!R45+'квітень 2025'!R45+'травень 2025'!R45+'червень 2025 '!#REF!+'липень 2025'!#REF!+'серпень 2025 '!R45+'вересень 2025'!R45+'жовтень 2025'!R45+'листопад 2025'!R45+'грудень 2025'!R45</f>
        <v>#REF!</v>
      </c>
      <c r="S45" s="52" t="e">
        <f>'січень 2025'!S45+'лютий 2025'!S45+'березень 2025'!S45+'квітень 2025'!S45+'травень 2025'!S45+'червень 2025 '!#REF!+'липень 2025'!#REF!+'серпень 2025 '!S45+'вересень 2025'!S45+'жовтень 2025'!S45+'листопад 2025'!S45+'грудень 2025'!S45</f>
        <v>#REF!</v>
      </c>
      <c r="T45" s="52" t="e">
        <f>'січень 2025'!T45+'лютий 2025'!T45+'березень 2025'!T45+'квітень 2025'!T45+'травень 2025'!T45+'червень 2025 '!#REF!+'липень 2025'!#REF!+'серпень 2025 '!T45+'вересень 2025'!T45+'жовтень 2025'!T45+'листопад 2025'!T45+'грудень 2025'!T45</f>
        <v>#REF!</v>
      </c>
      <c r="U45" s="52" t="e">
        <f>'січень 2025'!U45+'лютий 2025'!U45+'березень 2025'!U45+'квітень 2025'!U45+'травень 2025'!U45+'червень 2025 '!#REF!+'липень 2025'!#REF!+'серпень 2025 '!U45+'вересень 2025'!U45+'жовтень 2025'!U45+'листопад 2025'!U45+'грудень 2025'!U45</f>
        <v>#REF!</v>
      </c>
      <c r="V45" s="52" t="e">
        <f>'січень 2025'!V45+'лютий 2025'!V45+'березень 2025'!V45+'квітень 2025'!V45+'травень 2025'!V45+'червень 2025 '!#REF!+'липень 2025'!#REF!+'серпень 2025 '!V45+'вересень 2025'!V45+'жовтень 2025'!V45+'листопад 2025'!V45+'грудень 2025'!V45</f>
        <v>#REF!</v>
      </c>
      <c r="W45" s="50" t="e">
        <f t="shared" si="1"/>
        <v>#REF!</v>
      </c>
    </row>
    <row r="46" spans="1:23" x14ac:dyDescent="0.3">
      <c r="A46" s="18">
        <v>15</v>
      </c>
      <c r="B46" s="18" t="s">
        <v>31</v>
      </c>
      <c r="D46" s="52" t="e">
        <f>'січень 2025'!D46+'лютий 2025'!D46+'березень 2025'!D46+'квітень 2025'!D46+'травень 2025'!D46+'червень 2025 '!#REF!+'липень 2025'!#REF!+'серпень 2025 '!D46+'вересень 2025'!D46+'жовтень 2025'!D46+'листопад 2025'!D46+'грудень 2025'!D46</f>
        <v>#REF!</v>
      </c>
      <c r="E46" s="52" t="e">
        <f>'січень 2025'!E46+'лютий 2025'!E46+'березень 2025'!E46+'квітень 2025'!E46+'травень 2025'!E46+'червень 2025 '!#REF!+'липень 2025'!#REF!+'серпень 2025 '!E46+'вересень 2025'!E46+'жовтень 2025'!E46+'листопад 2025'!E46+'грудень 2025'!E46</f>
        <v>#REF!</v>
      </c>
      <c r="F46" s="52" t="e">
        <f>'січень 2025'!F46+'лютий 2025'!F46+'березень 2025'!F46+'квітень 2025'!F46+'травень 2025'!F46+'червень 2025 '!#REF!+'липень 2025'!#REF!+'серпень 2025 '!F46+'вересень 2025'!F46+'жовтень 2025'!F46+'листопад 2025'!F46+'грудень 2025'!F46</f>
        <v>#REF!</v>
      </c>
      <c r="G46" s="52" t="e">
        <f>'січень 2025'!G46+'лютий 2025'!G46+'березень 2025'!G46+'квітень 2025'!G46+'травень 2025'!G46+'червень 2025 '!#REF!+'липень 2025'!#REF!+'серпень 2025 '!G46+'вересень 2025'!G46+'жовтень 2025'!G46+'листопад 2025'!G46+'грудень 2025'!G46</f>
        <v>#REF!</v>
      </c>
      <c r="H46" s="52" t="e">
        <f>'січень 2025'!H46+'лютий 2025'!H46+'березень 2025'!H46+'квітень 2025'!H46+'травень 2025'!H46+'червень 2025 '!#REF!+'липень 2025'!#REF!+'серпень 2025 '!H46+'вересень 2025'!H46+'жовтень 2025'!H46+'листопад 2025'!H46+'грудень 2025'!H46</f>
        <v>#REF!</v>
      </c>
      <c r="I46" s="52" t="e">
        <f>'січень 2025'!I46+'лютий 2025'!I46+'березень 2025'!I46+'квітень 2025'!I46+'травень 2025'!I46+'червень 2025 '!#REF!+'липень 2025'!#REF!+'серпень 2025 '!I46+'вересень 2025'!I46+'жовтень 2025'!I46+'листопад 2025'!I46+'грудень 2025'!I46</f>
        <v>#REF!</v>
      </c>
      <c r="J46" s="52" t="e">
        <f>'січень 2025'!J46+'лютий 2025'!J46+'березень 2025'!J46+'квітень 2025'!J46+'травень 2025'!J46+'червень 2025 '!#REF!+'липень 2025'!#REF!+'серпень 2025 '!J46+'вересень 2025'!J46+'жовтень 2025'!J46+'листопад 2025'!J46+'грудень 2025'!J46</f>
        <v>#REF!</v>
      </c>
      <c r="K46" s="52" t="e">
        <f>'січень 2025'!K46+'лютий 2025'!K46+'березень 2025'!K46+'квітень 2025'!K46+'травень 2025'!K46+'червень 2025 '!#REF!+'липень 2025'!#REF!+'серпень 2025 '!K46+'вересень 2025'!K46+'жовтень 2025'!K46+'листопад 2025'!K46+'грудень 2025'!K46</f>
        <v>#REF!</v>
      </c>
      <c r="L46" s="52" t="e">
        <f>'січень 2025'!L46+'лютий 2025'!L46+'березень 2025'!L46+'квітень 2025'!L46+'травень 2025'!L46+'червень 2025 '!#REF!+'липень 2025'!#REF!+'серпень 2025 '!L46+'вересень 2025'!L46+'жовтень 2025'!L46+'листопад 2025'!L46+'грудень 2025'!L46</f>
        <v>#REF!</v>
      </c>
      <c r="M46" s="52" t="e">
        <f>'січень 2025'!M46+'лютий 2025'!M46+'березень 2025'!M46+'квітень 2025'!M46+'травень 2025'!M46+'червень 2025 '!#REF!+'липень 2025'!#REF!+'серпень 2025 '!M46+'вересень 2025'!M46+'жовтень 2025'!M46+'листопад 2025'!M46+'грудень 2025'!M46</f>
        <v>#REF!</v>
      </c>
      <c r="N46" s="52" t="e">
        <f>'січень 2025'!N46+'лютий 2025'!N46+'березень 2025'!N46+'квітень 2025'!N46+'травень 2025'!N46+'червень 2025 '!#REF!+'липень 2025'!#REF!+'серпень 2025 '!N46+'вересень 2025'!N46+'жовтень 2025'!N46+'листопад 2025'!N46+'грудень 2025'!N46</f>
        <v>#REF!</v>
      </c>
      <c r="O46" s="52" t="e">
        <f>'січень 2025'!O46+'лютий 2025'!O46+'березень 2025'!O46+'квітень 2025'!O46+'травень 2025'!O46+'червень 2025 '!#REF!+'липень 2025'!#REF!+'серпень 2025 '!O46+'вересень 2025'!O46+'жовтень 2025'!O46+'листопад 2025'!O46+'грудень 2025'!O46</f>
        <v>#REF!</v>
      </c>
      <c r="P46" s="52" t="e">
        <f>'січень 2025'!P46+'лютий 2025'!P46+'березень 2025'!P46+'квітень 2025'!P46+'травень 2025'!P46+'червень 2025 '!#REF!+'липень 2025'!#REF!+'серпень 2025 '!P46+'вересень 2025'!P46+'жовтень 2025'!P46+'листопад 2025'!P46+'грудень 2025'!P46</f>
        <v>#REF!</v>
      </c>
      <c r="Q46" s="52" t="e">
        <f>'січень 2025'!Q46+'лютий 2025'!Q46+'березень 2025'!Q46+'квітень 2025'!Q46+'травень 2025'!Q46+'червень 2025 '!#REF!+'липень 2025'!#REF!+'серпень 2025 '!Q46+'вересень 2025'!Q46+'жовтень 2025'!Q46+'листопад 2025'!Q46+'грудень 2025'!Q46</f>
        <v>#REF!</v>
      </c>
      <c r="R46" s="52" t="e">
        <f>'січень 2025'!R46+'лютий 2025'!R46+'березень 2025'!R46+'квітень 2025'!R46+'травень 2025'!R46+'червень 2025 '!#REF!+'липень 2025'!#REF!+'серпень 2025 '!R46+'вересень 2025'!R46+'жовтень 2025'!R46+'листопад 2025'!R46+'грудень 2025'!R46</f>
        <v>#REF!</v>
      </c>
      <c r="S46" s="52" t="e">
        <f>'січень 2025'!S46+'лютий 2025'!S46+'березень 2025'!S46+'квітень 2025'!S46+'травень 2025'!S46+'червень 2025 '!#REF!+'липень 2025'!#REF!+'серпень 2025 '!S46+'вересень 2025'!S46+'жовтень 2025'!S46+'листопад 2025'!S46+'грудень 2025'!S46</f>
        <v>#REF!</v>
      </c>
      <c r="T46" s="52" t="e">
        <f>'січень 2025'!T46+'лютий 2025'!T46+'березень 2025'!T46+'квітень 2025'!T46+'травень 2025'!T46+'червень 2025 '!#REF!+'липень 2025'!#REF!+'серпень 2025 '!T46+'вересень 2025'!T46+'жовтень 2025'!T46+'листопад 2025'!T46+'грудень 2025'!T46</f>
        <v>#REF!</v>
      </c>
      <c r="U46" s="52" t="e">
        <f>'січень 2025'!U46+'лютий 2025'!U46+'березень 2025'!U46+'квітень 2025'!U46+'травень 2025'!U46+'червень 2025 '!#REF!+'липень 2025'!#REF!+'серпень 2025 '!U46+'вересень 2025'!U46+'жовтень 2025'!U46+'листопад 2025'!U46+'грудень 2025'!U46</f>
        <v>#REF!</v>
      </c>
      <c r="V46" s="52" t="e">
        <f>'січень 2025'!V46+'лютий 2025'!V46+'березень 2025'!V46+'квітень 2025'!V46+'травень 2025'!V46+'червень 2025 '!#REF!+'липень 2025'!#REF!+'серпень 2025 '!V46+'вересень 2025'!V46+'жовтень 2025'!V46+'листопад 2025'!V46+'грудень 2025'!V46</f>
        <v>#REF!</v>
      </c>
      <c r="W46" s="50" t="e">
        <f t="shared" si="1"/>
        <v>#REF!</v>
      </c>
    </row>
    <row r="47" spans="1:23" x14ac:dyDescent="0.3">
      <c r="A47" s="18">
        <v>16</v>
      </c>
      <c r="B47" s="18" t="s">
        <v>32</v>
      </c>
      <c r="D47" s="52" t="e">
        <f>'січень 2025'!D47+'лютий 2025'!D47+'березень 2025'!D47+'квітень 2025'!D47+'травень 2025'!D47+'червень 2025 '!#REF!+'липень 2025'!#REF!+'серпень 2025 '!D47+'вересень 2025'!D47+'жовтень 2025'!D47+'листопад 2025'!D47+'грудень 2025'!D47</f>
        <v>#REF!</v>
      </c>
      <c r="E47" s="52" t="e">
        <f>'січень 2025'!E47+'лютий 2025'!E47+'березень 2025'!E47+'квітень 2025'!E47+'травень 2025'!E47+'червень 2025 '!#REF!+'липень 2025'!#REF!+'серпень 2025 '!E47+'вересень 2025'!E47+'жовтень 2025'!E47+'листопад 2025'!E47+'грудень 2025'!E47</f>
        <v>#REF!</v>
      </c>
      <c r="F47" s="52" t="e">
        <f>'січень 2025'!F47+'лютий 2025'!F47+'березень 2025'!F47+'квітень 2025'!F47+'травень 2025'!F47+'червень 2025 '!#REF!+'липень 2025'!#REF!+'серпень 2025 '!F47+'вересень 2025'!F47+'жовтень 2025'!F47+'листопад 2025'!F47+'грудень 2025'!F47</f>
        <v>#REF!</v>
      </c>
      <c r="G47" s="52" t="e">
        <f>'січень 2025'!G47+'лютий 2025'!G47+'березень 2025'!G47+'квітень 2025'!G47+'травень 2025'!G47+'червень 2025 '!#REF!+'липень 2025'!#REF!+'серпень 2025 '!G47+'вересень 2025'!G47+'жовтень 2025'!G47+'листопад 2025'!G47+'грудень 2025'!G47</f>
        <v>#REF!</v>
      </c>
      <c r="H47" s="52" t="e">
        <f>'січень 2025'!H47+'лютий 2025'!H47+'березень 2025'!H47+'квітень 2025'!H47+'травень 2025'!H47+'червень 2025 '!#REF!+'липень 2025'!#REF!+'серпень 2025 '!H47+'вересень 2025'!H47+'жовтень 2025'!H47+'листопад 2025'!H47+'грудень 2025'!H47</f>
        <v>#REF!</v>
      </c>
      <c r="I47" s="52" t="e">
        <f>'січень 2025'!I47+'лютий 2025'!I47+'березень 2025'!I47+'квітень 2025'!I47+'травень 2025'!I47+'червень 2025 '!#REF!+'липень 2025'!#REF!+'серпень 2025 '!I47+'вересень 2025'!I47+'жовтень 2025'!I47+'листопад 2025'!I47+'грудень 2025'!I47</f>
        <v>#REF!</v>
      </c>
      <c r="J47" s="52" t="e">
        <f>'січень 2025'!J47+'лютий 2025'!J47+'березень 2025'!J47+'квітень 2025'!J47+'травень 2025'!J47+'червень 2025 '!#REF!+'липень 2025'!#REF!+'серпень 2025 '!J47+'вересень 2025'!J47+'жовтень 2025'!J47+'листопад 2025'!J47+'грудень 2025'!J47</f>
        <v>#REF!</v>
      </c>
      <c r="K47" s="52" t="e">
        <f>'січень 2025'!K47+'лютий 2025'!K47+'березень 2025'!K47+'квітень 2025'!K47+'травень 2025'!K47+'червень 2025 '!#REF!+'липень 2025'!#REF!+'серпень 2025 '!K47+'вересень 2025'!K47+'жовтень 2025'!K47+'листопад 2025'!K47+'грудень 2025'!K47</f>
        <v>#REF!</v>
      </c>
      <c r="L47" s="52" t="e">
        <f>'січень 2025'!L47+'лютий 2025'!L47+'березень 2025'!L47+'квітень 2025'!L47+'травень 2025'!L47+'червень 2025 '!#REF!+'липень 2025'!#REF!+'серпень 2025 '!L47+'вересень 2025'!L47+'жовтень 2025'!L47+'листопад 2025'!L47+'грудень 2025'!L47</f>
        <v>#REF!</v>
      </c>
      <c r="M47" s="52" t="e">
        <f>'січень 2025'!M47+'лютий 2025'!M47+'березень 2025'!M47+'квітень 2025'!M47+'травень 2025'!M47+'червень 2025 '!#REF!+'липень 2025'!#REF!+'серпень 2025 '!M47+'вересень 2025'!M47+'жовтень 2025'!M47+'листопад 2025'!M47+'грудень 2025'!M47</f>
        <v>#REF!</v>
      </c>
      <c r="N47" s="52" t="e">
        <f>'січень 2025'!N47+'лютий 2025'!N47+'березень 2025'!N47+'квітень 2025'!N47+'травень 2025'!N47+'червень 2025 '!#REF!+'липень 2025'!#REF!+'серпень 2025 '!N47+'вересень 2025'!N47+'жовтень 2025'!N47+'листопад 2025'!N47+'грудень 2025'!N47</f>
        <v>#REF!</v>
      </c>
      <c r="O47" s="52" t="e">
        <f>'січень 2025'!O47+'лютий 2025'!O47+'березень 2025'!O47+'квітень 2025'!O47+'травень 2025'!O47+'червень 2025 '!#REF!+'липень 2025'!#REF!+'серпень 2025 '!O47+'вересень 2025'!O47+'жовтень 2025'!O47+'листопад 2025'!O47+'грудень 2025'!O47</f>
        <v>#REF!</v>
      </c>
      <c r="P47" s="52" t="e">
        <f>'січень 2025'!P47+'лютий 2025'!P47+'березень 2025'!P47+'квітень 2025'!P47+'травень 2025'!P47+'червень 2025 '!#REF!+'липень 2025'!#REF!+'серпень 2025 '!P47+'вересень 2025'!P47+'жовтень 2025'!P47+'листопад 2025'!P47+'грудень 2025'!P47</f>
        <v>#REF!</v>
      </c>
      <c r="Q47" s="52" t="e">
        <f>'січень 2025'!Q47+'лютий 2025'!Q47+'березень 2025'!Q47+'квітень 2025'!Q47+'травень 2025'!Q47+'червень 2025 '!#REF!+'липень 2025'!#REF!+'серпень 2025 '!Q47+'вересень 2025'!Q47+'жовтень 2025'!Q47+'листопад 2025'!Q47+'грудень 2025'!Q47</f>
        <v>#REF!</v>
      </c>
      <c r="R47" s="52" t="e">
        <f>'січень 2025'!R47+'лютий 2025'!R47+'березень 2025'!R47+'квітень 2025'!R47+'травень 2025'!R47+'червень 2025 '!#REF!+'липень 2025'!#REF!+'серпень 2025 '!R47+'вересень 2025'!R47+'жовтень 2025'!R47+'листопад 2025'!R47+'грудень 2025'!R47</f>
        <v>#REF!</v>
      </c>
      <c r="S47" s="52" t="e">
        <f>'січень 2025'!S47+'лютий 2025'!S47+'березень 2025'!S47+'квітень 2025'!S47+'травень 2025'!S47+'червень 2025 '!#REF!+'липень 2025'!#REF!+'серпень 2025 '!S47+'вересень 2025'!S47+'жовтень 2025'!S47+'листопад 2025'!S47+'грудень 2025'!S47</f>
        <v>#REF!</v>
      </c>
      <c r="T47" s="52" t="e">
        <f>'січень 2025'!T47+'лютий 2025'!T47+'березень 2025'!T47+'квітень 2025'!T47+'травень 2025'!T47+'червень 2025 '!#REF!+'липень 2025'!#REF!+'серпень 2025 '!T47+'вересень 2025'!T47+'жовтень 2025'!T47+'листопад 2025'!T47+'грудень 2025'!T47</f>
        <v>#REF!</v>
      </c>
      <c r="U47" s="52" t="e">
        <f>'січень 2025'!U47+'лютий 2025'!U47+'березень 2025'!U47+'квітень 2025'!U47+'травень 2025'!U47+'червень 2025 '!#REF!+'липень 2025'!#REF!+'серпень 2025 '!U47+'вересень 2025'!U47+'жовтень 2025'!U47+'листопад 2025'!U47+'грудень 2025'!U47</f>
        <v>#REF!</v>
      </c>
      <c r="V47" s="52" t="e">
        <f>'січень 2025'!V47+'лютий 2025'!V47+'березень 2025'!V47+'квітень 2025'!V47+'травень 2025'!V47+'червень 2025 '!#REF!+'липень 2025'!#REF!+'серпень 2025 '!V47+'вересень 2025'!V47+'жовтень 2025'!V47+'листопад 2025'!V47+'грудень 2025'!V47</f>
        <v>#REF!</v>
      </c>
      <c r="W47" s="50" t="e">
        <f t="shared" si="1"/>
        <v>#REF!</v>
      </c>
    </row>
    <row r="48" spans="1:23" x14ac:dyDescent="0.3">
      <c r="A48" s="18">
        <v>17</v>
      </c>
      <c r="B48" s="18" t="s">
        <v>33</v>
      </c>
      <c r="D48" s="52" t="e">
        <f>'січень 2025'!D48+'лютий 2025'!D48+'березень 2025'!D48+'квітень 2025'!D48+'травень 2025'!D48+'червень 2025 '!#REF!+'липень 2025'!#REF!+'серпень 2025 '!D48+'вересень 2025'!D48+'жовтень 2025'!D48+'листопад 2025'!D48+'грудень 2025'!D48</f>
        <v>#REF!</v>
      </c>
      <c r="E48" s="52" t="e">
        <f>'січень 2025'!E48+'лютий 2025'!E48+'березень 2025'!E48+'квітень 2025'!E48+'травень 2025'!E48+'червень 2025 '!#REF!+'липень 2025'!#REF!+'серпень 2025 '!E48+'вересень 2025'!E48+'жовтень 2025'!E48+'листопад 2025'!E48+'грудень 2025'!E48</f>
        <v>#REF!</v>
      </c>
      <c r="F48" s="52" t="e">
        <f>'січень 2025'!F48+'лютий 2025'!F48+'березень 2025'!F48+'квітень 2025'!F48+'травень 2025'!F48+'червень 2025 '!#REF!+'липень 2025'!#REF!+'серпень 2025 '!F48+'вересень 2025'!F48+'жовтень 2025'!F48+'листопад 2025'!F48+'грудень 2025'!F48</f>
        <v>#REF!</v>
      </c>
      <c r="G48" s="52" t="e">
        <f>'січень 2025'!G48+'лютий 2025'!G48+'березень 2025'!G48+'квітень 2025'!G48+'травень 2025'!G48+'червень 2025 '!#REF!+'липень 2025'!#REF!+'серпень 2025 '!G48+'вересень 2025'!G48+'жовтень 2025'!G48+'листопад 2025'!G48+'грудень 2025'!G48</f>
        <v>#REF!</v>
      </c>
      <c r="H48" s="52" t="e">
        <f>'січень 2025'!H48+'лютий 2025'!H48+'березень 2025'!H48+'квітень 2025'!H48+'травень 2025'!H48+'червень 2025 '!#REF!+'липень 2025'!#REF!+'серпень 2025 '!H48+'вересень 2025'!H48+'жовтень 2025'!H48+'листопад 2025'!H48+'грудень 2025'!H48</f>
        <v>#REF!</v>
      </c>
      <c r="I48" s="52" t="e">
        <f>'січень 2025'!I48+'лютий 2025'!I48+'березень 2025'!I48+'квітень 2025'!I48+'травень 2025'!I48+'червень 2025 '!#REF!+'липень 2025'!#REF!+'серпень 2025 '!I48+'вересень 2025'!I48+'жовтень 2025'!I48+'листопад 2025'!I48+'грудень 2025'!I48</f>
        <v>#REF!</v>
      </c>
      <c r="J48" s="52" t="e">
        <f>'січень 2025'!J48+'лютий 2025'!J48+'березень 2025'!J48+'квітень 2025'!J48+'травень 2025'!J48+'червень 2025 '!#REF!+'липень 2025'!#REF!+'серпень 2025 '!J48+'вересень 2025'!J48+'жовтень 2025'!J48+'листопад 2025'!J48+'грудень 2025'!J48</f>
        <v>#REF!</v>
      </c>
      <c r="K48" s="52" t="e">
        <f>'січень 2025'!K48+'лютий 2025'!K48+'березень 2025'!K48+'квітень 2025'!K48+'травень 2025'!K48+'червень 2025 '!#REF!+'липень 2025'!#REF!+'серпень 2025 '!K48+'вересень 2025'!K48+'жовтень 2025'!K48+'листопад 2025'!K48+'грудень 2025'!K48</f>
        <v>#REF!</v>
      </c>
      <c r="L48" s="52" t="e">
        <f>'січень 2025'!L48+'лютий 2025'!L48+'березень 2025'!L48+'квітень 2025'!L48+'травень 2025'!L48+'червень 2025 '!#REF!+'липень 2025'!#REF!+'серпень 2025 '!L48+'вересень 2025'!L48+'жовтень 2025'!L48+'листопад 2025'!L48+'грудень 2025'!L48</f>
        <v>#REF!</v>
      </c>
      <c r="M48" s="52" t="e">
        <f>'січень 2025'!M48+'лютий 2025'!M48+'березень 2025'!M48+'квітень 2025'!M48+'травень 2025'!M48+'червень 2025 '!#REF!+'липень 2025'!#REF!+'серпень 2025 '!M48+'вересень 2025'!M48+'жовтень 2025'!M48+'листопад 2025'!M48+'грудень 2025'!M48</f>
        <v>#REF!</v>
      </c>
      <c r="N48" s="52" t="e">
        <f>'січень 2025'!N48+'лютий 2025'!N48+'березень 2025'!N48+'квітень 2025'!N48+'травень 2025'!N48+'червень 2025 '!#REF!+'липень 2025'!#REF!+'серпень 2025 '!N48+'вересень 2025'!N48+'жовтень 2025'!N48+'листопад 2025'!N48+'грудень 2025'!N48</f>
        <v>#REF!</v>
      </c>
      <c r="O48" s="52" t="e">
        <f>'січень 2025'!O48+'лютий 2025'!O48+'березень 2025'!O48+'квітень 2025'!O48+'травень 2025'!O48+'червень 2025 '!#REF!+'липень 2025'!#REF!+'серпень 2025 '!O48+'вересень 2025'!O48+'жовтень 2025'!O48+'листопад 2025'!O48+'грудень 2025'!O48</f>
        <v>#REF!</v>
      </c>
      <c r="P48" s="52" t="e">
        <f>'січень 2025'!P48+'лютий 2025'!P48+'березень 2025'!P48+'квітень 2025'!P48+'травень 2025'!P48+'червень 2025 '!#REF!+'липень 2025'!#REF!+'серпень 2025 '!P48+'вересень 2025'!P48+'жовтень 2025'!P48+'листопад 2025'!P48+'грудень 2025'!P48</f>
        <v>#REF!</v>
      </c>
      <c r="Q48" s="52" t="e">
        <f>'січень 2025'!Q48+'лютий 2025'!Q48+'березень 2025'!Q48+'квітень 2025'!Q48+'травень 2025'!Q48+'червень 2025 '!#REF!+'липень 2025'!#REF!+'серпень 2025 '!Q48+'вересень 2025'!Q48+'жовтень 2025'!Q48+'листопад 2025'!Q48+'грудень 2025'!Q48</f>
        <v>#REF!</v>
      </c>
      <c r="R48" s="52" t="e">
        <f>'січень 2025'!R48+'лютий 2025'!R48+'березень 2025'!R48+'квітень 2025'!R48+'травень 2025'!R48+'червень 2025 '!#REF!+'липень 2025'!#REF!+'серпень 2025 '!R48+'вересень 2025'!R48+'жовтень 2025'!R48+'листопад 2025'!R48+'грудень 2025'!R48</f>
        <v>#REF!</v>
      </c>
      <c r="S48" s="52" t="e">
        <f>'січень 2025'!S48+'лютий 2025'!S48+'березень 2025'!S48+'квітень 2025'!S48+'травень 2025'!S48+'червень 2025 '!#REF!+'липень 2025'!#REF!+'серпень 2025 '!S48+'вересень 2025'!S48+'жовтень 2025'!S48+'листопад 2025'!S48+'грудень 2025'!S48</f>
        <v>#REF!</v>
      </c>
      <c r="T48" s="52" t="e">
        <f>'січень 2025'!T48+'лютий 2025'!T48+'березень 2025'!T48+'квітень 2025'!T48+'травень 2025'!T48+'червень 2025 '!#REF!+'липень 2025'!#REF!+'серпень 2025 '!T48+'вересень 2025'!T48+'жовтень 2025'!T48+'листопад 2025'!T48+'грудень 2025'!T48</f>
        <v>#REF!</v>
      </c>
      <c r="U48" s="52" t="e">
        <f>'січень 2025'!U48+'лютий 2025'!U48+'березень 2025'!U48+'квітень 2025'!U48+'травень 2025'!U48+'червень 2025 '!#REF!+'липень 2025'!#REF!+'серпень 2025 '!U48+'вересень 2025'!U48+'жовтень 2025'!U48+'листопад 2025'!U48+'грудень 2025'!U48</f>
        <v>#REF!</v>
      </c>
      <c r="V48" s="52" t="e">
        <f>'січень 2025'!V48+'лютий 2025'!V48+'березень 2025'!V48+'квітень 2025'!V48+'травень 2025'!V48+'червень 2025 '!#REF!+'липень 2025'!#REF!+'серпень 2025 '!V48+'вересень 2025'!V48+'жовтень 2025'!V48+'листопад 2025'!V48+'грудень 2025'!V48</f>
        <v>#REF!</v>
      </c>
      <c r="W48" s="50" t="e">
        <f t="shared" si="1"/>
        <v>#REF!</v>
      </c>
    </row>
    <row r="49" spans="1:25" x14ac:dyDescent="0.3">
      <c r="A49" s="18">
        <v>18</v>
      </c>
      <c r="B49" s="18" t="s">
        <v>34</v>
      </c>
      <c r="D49" s="52" t="e">
        <f>'січень 2025'!D49+'лютий 2025'!D49+'березень 2025'!D49+'квітень 2025'!D49+'травень 2025'!D49+'червень 2025 '!#REF!+'липень 2025'!#REF!+'серпень 2025 '!D49+'вересень 2025'!D49+'жовтень 2025'!D49+'листопад 2025'!D49+'грудень 2025'!D49</f>
        <v>#REF!</v>
      </c>
      <c r="E49" s="52" t="e">
        <f>'січень 2025'!E49+'лютий 2025'!E49+'березень 2025'!E49+'квітень 2025'!E49+'травень 2025'!E49+'червень 2025 '!#REF!+'липень 2025'!#REF!+'серпень 2025 '!E49+'вересень 2025'!E49+'жовтень 2025'!E49+'листопад 2025'!E49+'грудень 2025'!E49</f>
        <v>#REF!</v>
      </c>
      <c r="F49" s="52" t="e">
        <f>'січень 2025'!F49+'лютий 2025'!F49+'березень 2025'!F49+'квітень 2025'!F49+'травень 2025'!F49+'червень 2025 '!#REF!+'липень 2025'!#REF!+'серпень 2025 '!F49+'вересень 2025'!F49+'жовтень 2025'!F49+'листопад 2025'!F49+'грудень 2025'!F49</f>
        <v>#REF!</v>
      </c>
      <c r="G49" s="52" t="e">
        <f>'січень 2025'!G49+'лютий 2025'!G49+'березень 2025'!G49+'квітень 2025'!G49+'травень 2025'!G49+'червень 2025 '!#REF!+'липень 2025'!#REF!+'серпень 2025 '!G49+'вересень 2025'!G49+'жовтень 2025'!G49+'листопад 2025'!G49+'грудень 2025'!G49</f>
        <v>#REF!</v>
      </c>
      <c r="H49" s="52" t="e">
        <f>'січень 2025'!H49+'лютий 2025'!H49+'березень 2025'!H49+'квітень 2025'!H49+'травень 2025'!H49+'червень 2025 '!#REF!+'липень 2025'!#REF!+'серпень 2025 '!H49+'вересень 2025'!H49+'жовтень 2025'!H49+'листопад 2025'!H49+'грудень 2025'!H49</f>
        <v>#REF!</v>
      </c>
      <c r="I49" s="52" t="e">
        <f>'січень 2025'!I49+'лютий 2025'!I49+'березень 2025'!I49+'квітень 2025'!I49+'травень 2025'!I49+'червень 2025 '!#REF!+'липень 2025'!#REF!+'серпень 2025 '!I49+'вересень 2025'!I49+'жовтень 2025'!I49+'листопад 2025'!I49+'грудень 2025'!I49</f>
        <v>#REF!</v>
      </c>
      <c r="J49" s="52" t="e">
        <f>'січень 2025'!J49+'лютий 2025'!J49+'березень 2025'!J49+'квітень 2025'!J49+'травень 2025'!J49+'червень 2025 '!#REF!+'липень 2025'!#REF!+'серпень 2025 '!J49+'вересень 2025'!J49+'жовтень 2025'!J49+'листопад 2025'!J49+'грудень 2025'!J49</f>
        <v>#REF!</v>
      </c>
      <c r="K49" s="52" t="e">
        <f>'січень 2025'!K49+'лютий 2025'!K49+'березень 2025'!K49+'квітень 2025'!K49+'травень 2025'!K49+'червень 2025 '!#REF!+'липень 2025'!#REF!+'серпень 2025 '!K49+'вересень 2025'!K49+'жовтень 2025'!K49+'листопад 2025'!K49+'грудень 2025'!K49</f>
        <v>#REF!</v>
      </c>
      <c r="L49" s="52" t="e">
        <f>'січень 2025'!L49+'лютий 2025'!L49+'березень 2025'!L49+'квітень 2025'!L49+'травень 2025'!L49+'червень 2025 '!#REF!+'липень 2025'!#REF!+'серпень 2025 '!L49+'вересень 2025'!L49+'жовтень 2025'!L49+'листопад 2025'!L49+'грудень 2025'!L49</f>
        <v>#REF!</v>
      </c>
      <c r="M49" s="52" t="e">
        <f>'січень 2025'!M49+'лютий 2025'!M49+'березень 2025'!M49+'квітень 2025'!M49+'травень 2025'!M49+'червень 2025 '!#REF!+'липень 2025'!#REF!+'серпень 2025 '!M49+'вересень 2025'!M49+'жовтень 2025'!M49+'листопад 2025'!M49+'грудень 2025'!M49</f>
        <v>#REF!</v>
      </c>
      <c r="N49" s="52" t="e">
        <f>'січень 2025'!N49+'лютий 2025'!N49+'березень 2025'!N49+'квітень 2025'!N49+'травень 2025'!N49+'червень 2025 '!#REF!+'липень 2025'!#REF!+'серпень 2025 '!N49+'вересень 2025'!N49+'жовтень 2025'!N49+'листопад 2025'!N49+'грудень 2025'!N49</f>
        <v>#REF!</v>
      </c>
      <c r="O49" s="52" t="e">
        <f>'січень 2025'!O49+'лютий 2025'!O49+'березень 2025'!O49+'квітень 2025'!O49+'травень 2025'!O49+'червень 2025 '!#REF!+'липень 2025'!#REF!+'серпень 2025 '!O49+'вересень 2025'!O49+'жовтень 2025'!O49+'листопад 2025'!O49+'грудень 2025'!O49</f>
        <v>#REF!</v>
      </c>
      <c r="P49" s="52" t="e">
        <f>'січень 2025'!P49+'лютий 2025'!P49+'березень 2025'!P49+'квітень 2025'!P49+'травень 2025'!P49+'червень 2025 '!#REF!+'липень 2025'!#REF!+'серпень 2025 '!P49+'вересень 2025'!P49+'жовтень 2025'!P49+'листопад 2025'!P49+'грудень 2025'!P49</f>
        <v>#REF!</v>
      </c>
      <c r="Q49" s="52" t="e">
        <f>'січень 2025'!Q49+'лютий 2025'!Q49+'березень 2025'!Q49+'квітень 2025'!Q49+'травень 2025'!Q49+'червень 2025 '!#REF!+'липень 2025'!#REF!+'серпень 2025 '!Q49+'вересень 2025'!Q49+'жовтень 2025'!Q49+'листопад 2025'!Q49+'грудень 2025'!Q49</f>
        <v>#REF!</v>
      </c>
      <c r="R49" s="52" t="e">
        <f>'січень 2025'!R49+'лютий 2025'!R49+'березень 2025'!R49+'квітень 2025'!R49+'травень 2025'!R49+'червень 2025 '!#REF!+'липень 2025'!#REF!+'серпень 2025 '!R49+'вересень 2025'!R49+'жовтень 2025'!R49+'листопад 2025'!R49+'грудень 2025'!R49</f>
        <v>#REF!</v>
      </c>
      <c r="S49" s="52" t="e">
        <f>'січень 2025'!S49+'лютий 2025'!S49+'березень 2025'!S49+'квітень 2025'!S49+'травень 2025'!S49+'червень 2025 '!#REF!+'липень 2025'!#REF!+'серпень 2025 '!S49+'вересень 2025'!S49+'жовтень 2025'!S49+'листопад 2025'!S49+'грудень 2025'!S49</f>
        <v>#REF!</v>
      </c>
      <c r="T49" s="52" t="e">
        <f>'січень 2025'!T49+'лютий 2025'!T49+'березень 2025'!T49+'квітень 2025'!T49+'травень 2025'!T49+'червень 2025 '!#REF!+'липень 2025'!#REF!+'серпень 2025 '!T49+'вересень 2025'!T49+'жовтень 2025'!T49+'листопад 2025'!T49+'грудень 2025'!T49</f>
        <v>#REF!</v>
      </c>
      <c r="U49" s="52" t="e">
        <f>'січень 2025'!U49+'лютий 2025'!U49+'березень 2025'!U49+'квітень 2025'!U49+'травень 2025'!U49+'червень 2025 '!#REF!+'липень 2025'!#REF!+'серпень 2025 '!U49+'вересень 2025'!U49+'жовтень 2025'!U49+'листопад 2025'!U49+'грудень 2025'!U49</f>
        <v>#REF!</v>
      </c>
      <c r="V49" s="52" t="e">
        <f>'січень 2025'!V49+'лютий 2025'!V49+'березень 2025'!V49+'квітень 2025'!V49+'травень 2025'!V49+'червень 2025 '!#REF!+'липень 2025'!#REF!+'серпень 2025 '!V49+'вересень 2025'!V49+'жовтень 2025'!V49+'листопад 2025'!V49+'грудень 2025'!V49</f>
        <v>#REF!</v>
      </c>
      <c r="W49" s="50" t="e">
        <f t="shared" si="1"/>
        <v>#REF!</v>
      </c>
    </row>
    <row r="50" spans="1:25" ht="14.4" x14ac:dyDescent="0.3">
      <c r="A50" s="90"/>
      <c r="B50" s="86" t="s">
        <v>35</v>
      </c>
      <c r="C50" s="57"/>
      <c r="D50" s="72" t="e">
        <f>'січень 2025'!D50+'лютий 2025'!D50+'березень 2025'!D50+'квітень 2025'!D50+'травень 2025'!D50+'червень 2025 '!#REF!+'липень 2025'!#REF!+'серпень 2025 '!D50+'вересень 2025'!D50+'жовтень 2025'!D50+'листопад 2025'!D50+'грудень 2025'!D50</f>
        <v>#REF!</v>
      </c>
      <c r="E50" s="72" t="e">
        <f>'січень 2025'!E50+'лютий 2025'!E50+'березень 2025'!E50+'квітень 2025'!E50+'травень 2025'!E50+'червень 2025 '!#REF!+'липень 2025'!#REF!+'серпень 2025 '!E50+'вересень 2025'!E50+'жовтень 2025'!E50+'листопад 2025'!E50+'грудень 2025'!E50</f>
        <v>#REF!</v>
      </c>
      <c r="F50" s="72" t="e">
        <f>'січень 2025'!F50+'лютий 2025'!F50+'березень 2025'!F50+'квітень 2025'!F50+'травень 2025'!F50+'червень 2025 '!#REF!+'липень 2025'!#REF!+'серпень 2025 '!F50+'вересень 2025'!F50+'жовтень 2025'!F50+'листопад 2025'!F50+'грудень 2025'!F50</f>
        <v>#REF!</v>
      </c>
      <c r="G50" s="72" t="e">
        <f>'січень 2025'!G50+'лютий 2025'!G50+'березень 2025'!G50+'квітень 2025'!G50+'травень 2025'!G50+'червень 2025 '!#REF!+'липень 2025'!#REF!+'серпень 2025 '!G50+'вересень 2025'!G50+'жовтень 2025'!G50+'листопад 2025'!G50+'грудень 2025'!G50</f>
        <v>#REF!</v>
      </c>
      <c r="H50" s="72" t="e">
        <f>'січень 2025'!H50+'лютий 2025'!H50+'березень 2025'!H50+'квітень 2025'!H50+'травень 2025'!H50+'червень 2025 '!#REF!+'липень 2025'!#REF!+'серпень 2025 '!H50+'вересень 2025'!H50+'жовтень 2025'!H50+'листопад 2025'!H50+'грудень 2025'!H50</f>
        <v>#REF!</v>
      </c>
      <c r="I50" s="72" t="e">
        <f>'січень 2025'!I50+'лютий 2025'!I50+'березень 2025'!I50+'квітень 2025'!I50+'травень 2025'!I50+'червень 2025 '!#REF!+'липень 2025'!#REF!+'серпень 2025 '!I50+'вересень 2025'!I50+'жовтень 2025'!I50+'листопад 2025'!I50+'грудень 2025'!I50</f>
        <v>#REF!</v>
      </c>
      <c r="J50" s="72" t="e">
        <f>'січень 2025'!J50+'лютий 2025'!J50+'березень 2025'!J50+'квітень 2025'!J50+'травень 2025'!J50+'червень 2025 '!#REF!+'липень 2025'!#REF!+'серпень 2025 '!J50+'вересень 2025'!J50+'жовтень 2025'!J50+'листопад 2025'!J50+'грудень 2025'!J50</f>
        <v>#REF!</v>
      </c>
      <c r="K50" s="72" t="e">
        <f>'січень 2025'!K50+'лютий 2025'!K50+'березень 2025'!K50+'квітень 2025'!K50+'травень 2025'!K50+'червень 2025 '!#REF!+'липень 2025'!#REF!+'серпень 2025 '!K50+'вересень 2025'!K50+'жовтень 2025'!K50+'листопад 2025'!K50+'грудень 2025'!K50</f>
        <v>#REF!</v>
      </c>
      <c r="L50" s="72" t="e">
        <f>'січень 2025'!L50+'лютий 2025'!L50+'березень 2025'!L50+'квітень 2025'!L50+'травень 2025'!L50+'червень 2025 '!#REF!+'липень 2025'!#REF!+'серпень 2025 '!L50+'вересень 2025'!L50+'жовтень 2025'!L50+'листопад 2025'!L50+'грудень 2025'!L50</f>
        <v>#REF!</v>
      </c>
      <c r="M50" s="72" t="e">
        <f>'січень 2025'!M50+'лютий 2025'!M50+'березень 2025'!M50+'квітень 2025'!M50+'травень 2025'!M50+'червень 2025 '!#REF!+'липень 2025'!#REF!+'серпень 2025 '!M50+'вересень 2025'!M50+'жовтень 2025'!M50+'листопад 2025'!M50+'грудень 2025'!M50</f>
        <v>#REF!</v>
      </c>
      <c r="N50" s="72" t="e">
        <f>'січень 2025'!N50+'лютий 2025'!N50+'березень 2025'!N50+'квітень 2025'!N50+'травень 2025'!N50+'червень 2025 '!#REF!+'липень 2025'!#REF!+'серпень 2025 '!N50+'вересень 2025'!N50+'жовтень 2025'!N50+'листопад 2025'!N50+'грудень 2025'!N50</f>
        <v>#REF!</v>
      </c>
      <c r="O50" s="72" t="e">
        <f>'січень 2025'!O50+'лютий 2025'!O50+'березень 2025'!O50+'квітень 2025'!O50+'травень 2025'!O50+'червень 2025 '!#REF!+'липень 2025'!#REF!+'серпень 2025 '!O50+'вересень 2025'!O50+'жовтень 2025'!O50+'листопад 2025'!O50+'грудень 2025'!O50</f>
        <v>#REF!</v>
      </c>
      <c r="P50" s="72" t="e">
        <f>'січень 2025'!P50+'лютий 2025'!P50+'березень 2025'!P50+'квітень 2025'!P50+'травень 2025'!P50+'червень 2025 '!#REF!+'липень 2025'!#REF!+'серпень 2025 '!P50+'вересень 2025'!P50+'жовтень 2025'!P50+'листопад 2025'!P50+'грудень 2025'!P50</f>
        <v>#REF!</v>
      </c>
      <c r="Q50" s="72" t="e">
        <f>'січень 2025'!Q50+'лютий 2025'!Q50+'березень 2025'!Q50+'квітень 2025'!Q50+'травень 2025'!Q50+'червень 2025 '!#REF!+'липень 2025'!#REF!+'серпень 2025 '!Q50+'вересень 2025'!Q50+'жовтень 2025'!Q50+'листопад 2025'!Q50+'грудень 2025'!Q50</f>
        <v>#REF!</v>
      </c>
      <c r="R50" s="72" t="e">
        <f>'січень 2025'!R50+'лютий 2025'!R50+'березень 2025'!R50+'квітень 2025'!R50+'травень 2025'!R50+'червень 2025 '!#REF!+'липень 2025'!#REF!+'серпень 2025 '!R50+'вересень 2025'!R50+'жовтень 2025'!R50+'листопад 2025'!R50+'грудень 2025'!R50</f>
        <v>#REF!</v>
      </c>
      <c r="S50" s="72" t="e">
        <f>'січень 2025'!S50+'лютий 2025'!S50+'березень 2025'!S50+'квітень 2025'!S50+'травень 2025'!S50+'червень 2025 '!#REF!+'липень 2025'!#REF!+'серпень 2025 '!S50+'вересень 2025'!S50+'жовтень 2025'!S50+'листопад 2025'!S50+'грудень 2025'!S50</f>
        <v>#REF!</v>
      </c>
      <c r="T50" s="72" t="e">
        <f>'січень 2025'!T50+'лютий 2025'!T50+'березень 2025'!T50+'квітень 2025'!T50+'травень 2025'!T50+'червень 2025 '!#REF!+'липень 2025'!#REF!+'серпень 2025 '!T50+'вересень 2025'!T50+'жовтень 2025'!T50+'листопад 2025'!T50+'грудень 2025'!T50</f>
        <v>#REF!</v>
      </c>
      <c r="U50" s="72" t="e">
        <f>'січень 2025'!U50+'лютий 2025'!U50+'березень 2025'!U50+'квітень 2025'!U50+'травень 2025'!U50+'червень 2025 '!#REF!+'липень 2025'!#REF!+'серпень 2025 '!U50+'вересень 2025'!U50+'жовтень 2025'!U50+'листопад 2025'!U50+'грудень 2025'!U50</f>
        <v>#REF!</v>
      </c>
      <c r="V50" s="72" t="e">
        <f>'січень 2025'!V50+'лютий 2025'!V50+'березень 2025'!V50+'квітень 2025'!V50+'травень 2025'!V50+'червень 2025 '!#REF!+'липень 2025'!#REF!+'серпень 2025 '!V50+'вересень 2025'!V50+'жовтень 2025'!V50+'листопад 2025'!V50+'грудень 2025'!V50</f>
        <v>#REF!</v>
      </c>
      <c r="W50" s="72" t="e">
        <f>SUM(W32:W49)</f>
        <v>#REF!</v>
      </c>
    </row>
    <row r="51" spans="1:25" x14ac:dyDescent="0.3">
      <c r="B51" s="81" t="s">
        <v>36</v>
      </c>
      <c r="C51" s="49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1:25" x14ac:dyDescent="0.3">
      <c r="A52" s="18">
        <v>1</v>
      </c>
      <c r="B52" s="18" t="s">
        <v>37</v>
      </c>
      <c r="D52" s="52" t="e">
        <f>'січень 2025'!D52+'лютий 2025'!D52+'березень 2025'!D52+'квітень 2025'!D52+'травень 2025'!D52+'червень 2025 '!#REF!+'липень 2025'!#REF!+'серпень 2025 '!D52+'вересень 2025'!D52+'жовтень 2025'!D52+'листопад 2025'!D52+'грудень 2025'!D52</f>
        <v>#REF!</v>
      </c>
      <c r="E52" s="52" t="e">
        <f>'січень 2025'!E52+'лютий 2025'!E52+'березень 2025'!E52+'квітень 2025'!E52+'травень 2025'!E52+'червень 2025 '!#REF!+'липень 2025'!#REF!+'серпень 2025 '!E52+'вересень 2025'!E52+'жовтень 2025'!E52+'листопад 2025'!E52+'грудень 2025'!E52</f>
        <v>#REF!</v>
      </c>
      <c r="F52" s="52" t="e">
        <f>'січень 2025'!F52+'лютий 2025'!F52+'березень 2025'!F52+'квітень 2025'!F52+'травень 2025'!F52+'червень 2025 '!#REF!+'липень 2025'!#REF!+'серпень 2025 '!F52+'вересень 2025'!F52+'жовтень 2025'!F52+'листопад 2025'!F52+'грудень 2025'!F52</f>
        <v>#REF!</v>
      </c>
      <c r="G52" s="52" t="e">
        <f>'січень 2025'!G52+'лютий 2025'!G52+'березень 2025'!G52+'квітень 2025'!G52+'травень 2025'!G52+'червень 2025 '!#REF!+'липень 2025'!#REF!+'серпень 2025 '!G52+'вересень 2025'!G52+'жовтень 2025'!G52+'листопад 2025'!G52+'грудень 2025'!G52</f>
        <v>#REF!</v>
      </c>
      <c r="H52" s="52" t="e">
        <f>'січень 2025'!H52+'лютий 2025'!H52+'березень 2025'!H52+'квітень 2025'!H52+'травень 2025'!H52+'червень 2025 '!#REF!+'липень 2025'!#REF!+'серпень 2025 '!H52+'вересень 2025'!H52+'жовтень 2025'!H52+'листопад 2025'!H52+'грудень 2025'!H52</f>
        <v>#REF!</v>
      </c>
      <c r="I52" s="52" t="e">
        <f>'січень 2025'!I52+'лютий 2025'!I52+'березень 2025'!I52+'квітень 2025'!I52+'травень 2025'!I52+'червень 2025 '!#REF!+'липень 2025'!#REF!+'серпень 2025 '!I52+'вересень 2025'!I52+'жовтень 2025'!I52+'листопад 2025'!I52+'грудень 2025'!I52</f>
        <v>#REF!</v>
      </c>
      <c r="J52" s="52" t="e">
        <f>'січень 2025'!J52+'лютий 2025'!J52+'березень 2025'!J52+'квітень 2025'!J52+'травень 2025'!J52+'червень 2025 '!#REF!+'липень 2025'!#REF!+'серпень 2025 '!J52+'вересень 2025'!J52+'жовтень 2025'!J52+'листопад 2025'!J52+'грудень 2025'!J52</f>
        <v>#REF!</v>
      </c>
      <c r="K52" s="52" t="e">
        <f>'січень 2025'!K52+'лютий 2025'!K52+'березень 2025'!K52+'квітень 2025'!K52+'травень 2025'!K52+'червень 2025 '!#REF!+'липень 2025'!#REF!+'серпень 2025 '!K52+'вересень 2025'!K52+'жовтень 2025'!K52+'листопад 2025'!K52+'грудень 2025'!K52</f>
        <v>#REF!</v>
      </c>
      <c r="L52" s="52" t="e">
        <f>'січень 2025'!L52+'лютий 2025'!L52+'березень 2025'!L52+'квітень 2025'!L52+'травень 2025'!L52+'червень 2025 '!#REF!+'липень 2025'!#REF!+'серпень 2025 '!L52+'вересень 2025'!L52+'жовтень 2025'!L52+'листопад 2025'!L52+'грудень 2025'!L52</f>
        <v>#REF!</v>
      </c>
      <c r="M52" s="52" t="e">
        <f>'січень 2025'!M52+'лютий 2025'!M52+'березень 2025'!M52+'квітень 2025'!M52+'травень 2025'!M52+'червень 2025 '!#REF!+'липень 2025'!#REF!+'серпень 2025 '!M52+'вересень 2025'!M52+'жовтень 2025'!M52+'листопад 2025'!M52+'грудень 2025'!M52</f>
        <v>#REF!</v>
      </c>
      <c r="N52" s="52" t="e">
        <f>'січень 2025'!N52+'лютий 2025'!N52+'березень 2025'!N52+'квітень 2025'!N52+'травень 2025'!N52+'червень 2025 '!#REF!+'липень 2025'!#REF!+'серпень 2025 '!N52+'вересень 2025'!N52+'жовтень 2025'!N52+'листопад 2025'!N52+'грудень 2025'!N52</f>
        <v>#REF!</v>
      </c>
      <c r="O52" s="52" t="e">
        <f>'січень 2025'!O52+'лютий 2025'!O52+'березень 2025'!O52+'квітень 2025'!O52+'травень 2025'!O52+'червень 2025 '!#REF!+'липень 2025'!#REF!+'серпень 2025 '!O52+'вересень 2025'!O52+'жовтень 2025'!O52+'листопад 2025'!O52+'грудень 2025'!O52</f>
        <v>#REF!</v>
      </c>
      <c r="P52" s="52" t="e">
        <f>'січень 2025'!P52+'лютий 2025'!P52+'березень 2025'!P52+'квітень 2025'!P52+'травень 2025'!P52+'червень 2025 '!#REF!+'липень 2025'!#REF!+'серпень 2025 '!P52+'вересень 2025'!P52+'жовтень 2025'!P52+'листопад 2025'!P52+'грудень 2025'!P52</f>
        <v>#REF!</v>
      </c>
      <c r="Q52" s="52" t="e">
        <f>'січень 2025'!Q52+'лютий 2025'!Q52+'березень 2025'!Q52+'квітень 2025'!Q52+'травень 2025'!Q52+'червень 2025 '!#REF!+'липень 2025'!#REF!+'серпень 2025 '!Q52+'вересень 2025'!Q52+'жовтень 2025'!Q52+'листопад 2025'!Q52+'грудень 2025'!Q52</f>
        <v>#REF!</v>
      </c>
      <c r="R52" s="52" t="e">
        <f>'січень 2025'!R52+'лютий 2025'!R52+'березень 2025'!R52+'квітень 2025'!R52+'травень 2025'!R52+'червень 2025 '!#REF!+'липень 2025'!#REF!+'серпень 2025 '!R52+'вересень 2025'!R52+'жовтень 2025'!R52+'листопад 2025'!R52+'грудень 2025'!R52</f>
        <v>#REF!</v>
      </c>
      <c r="S52" s="52" t="e">
        <f>'січень 2025'!S52+'лютий 2025'!S52+'березень 2025'!S52+'квітень 2025'!S52+'травень 2025'!S52+'червень 2025 '!#REF!+'липень 2025'!#REF!+'серпень 2025 '!S52+'вересень 2025'!S52+'жовтень 2025'!S52+'листопад 2025'!S52+'грудень 2025'!S52</f>
        <v>#REF!</v>
      </c>
      <c r="T52" s="52" t="e">
        <f>'січень 2025'!T52+'лютий 2025'!T52+'березень 2025'!T52+'квітень 2025'!T52+'травень 2025'!T52+'червень 2025 '!#REF!+'липень 2025'!#REF!+'серпень 2025 '!T52+'вересень 2025'!T52+'жовтень 2025'!T52+'листопад 2025'!T52+'грудень 2025'!T52</f>
        <v>#REF!</v>
      </c>
      <c r="U52" s="52" t="e">
        <f>'січень 2025'!U52+'лютий 2025'!U52+'березень 2025'!U52+'квітень 2025'!U52+'травень 2025'!U52+'червень 2025 '!#REF!+'липень 2025'!#REF!+'серпень 2025 '!U52+'вересень 2025'!U52+'жовтень 2025'!U52+'листопад 2025'!U52+'грудень 2025'!U52</f>
        <v>#REF!</v>
      </c>
      <c r="V52" s="52" t="e">
        <f>'січень 2025'!V52+'лютий 2025'!V52+'березень 2025'!V52+'квітень 2025'!V52+'травень 2025'!V52+'червень 2025 '!#REF!+'липень 2025'!#REF!+'серпень 2025 '!V52+'вересень 2025'!V52+'жовтень 2025'!V52+'листопад 2025'!V52+'грудень 2025'!V52</f>
        <v>#REF!</v>
      </c>
      <c r="W52" s="50" t="e">
        <f>SUM(D52:V52)</f>
        <v>#REF!</v>
      </c>
    </row>
    <row r="53" spans="1:25" x14ac:dyDescent="0.3">
      <c r="A53" s="18">
        <v>2</v>
      </c>
      <c r="B53" s="18" t="s">
        <v>38</v>
      </c>
      <c r="D53" s="52">
        <f>'січень 2025'!D53+'лютий 2025'!D53+'березень 2025'!D53+'квітень 2025'!D53+'травень 2025'!D53+'червень 2025 '!D10+'липень 2025'!D9+'серпень 2025 '!D53+'вересень 2025'!D53+'жовтень 2025'!D53+'листопад 2025'!D53+'грудень 2025'!D53</f>
        <v>1278109.69</v>
      </c>
      <c r="E53" s="52">
        <f>'січень 2025'!E53+'лютий 2025'!E53+'березень 2025'!E53+'квітень 2025'!E53+'травень 2025'!E53+'червень 2025 '!E10+'липень 2025'!E9+'серпень 2025 '!E53+'вересень 2025'!E53+'жовтень 2025'!E53+'листопад 2025'!E53+'грудень 2025'!E53</f>
        <v>281635.05</v>
      </c>
      <c r="F53" s="52">
        <f>'січень 2025'!F53+'лютий 2025'!F53+'березень 2025'!F53+'квітень 2025'!F53+'травень 2025'!F53+'червень 2025 '!F10+'липень 2025'!F9+'серпень 2025 '!F53+'вересень 2025'!F53+'жовтень 2025'!F53+'листопад 2025'!F53+'грудень 2025'!F53</f>
        <v>6353.03</v>
      </c>
      <c r="G53" s="52">
        <f>'січень 2025'!G53+'лютий 2025'!G53+'березень 2025'!G53+'квітень 2025'!G53+'травень 2025'!G53+'червень 2025 '!G10+'липень 2025'!G9+'серпень 2025 '!G53+'вересень 2025'!G53+'жовтень 2025'!G53+'листопад 2025'!G53+'грудень 2025'!G53</f>
        <v>0</v>
      </c>
      <c r="H53" s="52">
        <f>'січень 2025'!H53+'лютий 2025'!H53+'березень 2025'!H53+'квітень 2025'!H53+'травень 2025'!H53+'червень 2025 '!H10+'липень 2025'!H9+'серпень 2025 '!H53+'вересень 2025'!H53+'жовтень 2025'!H53+'листопад 2025'!H53+'грудень 2025'!H53</f>
        <v>0</v>
      </c>
      <c r="I53" s="52">
        <f>'січень 2025'!I53+'лютий 2025'!I53+'березень 2025'!I53+'квітень 2025'!I53+'травень 2025'!I53+'червень 2025 '!I10+'липень 2025'!I9+'серпень 2025 '!I53+'вересень 2025'!I53+'жовтень 2025'!I53+'листопад 2025'!I53+'грудень 2025'!I53</f>
        <v>0</v>
      </c>
      <c r="J53" s="52">
        <f>'січень 2025'!J53+'лютий 2025'!J53+'березень 2025'!J53+'квітень 2025'!J53+'травень 2025'!J53+'червень 2025 '!J10+'липень 2025'!J9+'серпень 2025 '!J53+'вересень 2025'!J53+'жовтень 2025'!J53+'листопад 2025'!J53+'грудень 2025'!J53</f>
        <v>106781</v>
      </c>
      <c r="K53" s="52">
        <f>'січень 2025'!K53+'лютий 2025'!K53+'березень 2025'!K53+'квітень 2025'!K53+'травень 2025'!K53+'червень 2025 '!K10+'липень 2025'!K9+'серпень 2025 '!K53+'вересень 2025'!K53+'жовтень 2025'!K53+'листопад 2025'!K53+'грудень 2025'!K53</f>
        <v>0</v>
      </c>
      <c r="L53" s="52">
        <f>'січень 2025'!L53+'лютий 2025'!L53+'березень 2025'!L53+'квітень 2025'!L53+'травень 2025'!L53+'червень 2025 '!L10+'липень 2025'!L9+'серпень 2025 '!L53+'вересень 2025'!L53+'жовтень 2025'!L53+'листопад 2025'!L53+'грудень 2025'!L53</f>
        <v>432421.41000000003</v>
      </c>
      <c r="M53" s="52">
        <f>'січень 2025'!M53+'лютий 2025'!M53+'березень 2025'!M53+'квітень 2025'!M53+'травень 2025'!M53+'червень 2025 '!M10+'липень 2025'!M9+'серпень 2025 '!M53+'вересень 2025'!M53+'жовтень 2025'!M53+'листопад 2025'!M53+'грудень 2025'!M53</f>
        <v>3426.7400000000002</v>
      </c>
      <c r="N53" s="52">
        <f>'січень 2025'!N53+'лютий 2025'!N53+'березень 2025'!N53+'квітень 2025'!N53+'травень 2025'!N53+'червень 2025 '!N10+'липень 2025'!N9+'серпень 2025 '!N53+'вересень 2025'!N53+'жовтень 2025'!N53+'листопад 2025'!N53+'грудень 2025'!N53</f>
        <v>31325.52</v>
      </c>
      <c r="O53" s="52">
        <f>'січень 2025'!O53+'лютий 2025'!O53+'березень 2025'!O53+'квітень 2025'!O53+'травень 2025'!O53+'червень 2025 '!O10+'липень 2025'!O9+'серпень 2025 '!O53+'вересень 2025'!O53+'жовтень 2025'!O53+'листопад 2025'!O53+'грудень 2025'!O53</f>
        <v>0</v>
      </c>
      <c r="P53" s="52">
        <f>'січень 2025'!P53+'лютий 2025'!P53+'березень 2025'!P53+'квітень 2025'!P53+'травень 2025'!P53+'червень 2025 '!P10+'липень 2025'!P9+'серпень 2025 '!P53+'вересень 2025'!P53+'жовтень 2025'!P53+'листопад 2025'!P53+'грудень 2025'!P53</f>
        <v>456.63999999999993</v>
      </c>
      <c r="Q53" s="52">
        <f>'січень 2025'!Q53+'лютий 2025'!Q53+'березень 2025'!Q53+'квітень 2025'!Q53+'травень 2025'!Q53+'червень 2025 '!Q10+'липень 2025'!Q9+'серпень 2025 '!Q53+'вересень 2025'!Q53+'жовтень 2025'!Q53+'листопад 2025'!Q53+'грудень 2025'!Q53</f>
        <v>0</v>
      </c>
      <c r="R53" s="52">
        <f>'січень 2025'!R53+'лютий 2025'!R53+'березень 2025'!R53+'квітень 2025'!R53+'травень 2025'!R53+'червень 2025 '!R10+'липень 2025'!R9+'серпень 2025 '!R53+'вересень 2025'!R53+'жовтень 2025'!R53+'листопад 2025'!R53+'грудень 2025'!R53</f>
        <v>0</v>
      </c>
      <c r="S53" s="52">
        <f>'січень 2025'!S53+'лютий 2025'!S53+'березень 2025'!S53+'квітень 2025'!S53+'травень 2025'!S53+'червень 2025 '!S10+'липень 2025'!S9+'серпень 2025 '!S53+'вересень 2025'!S53+'жовтень 2025'!S53+'листопад 2025'!S53+'грудень 2025'!S53</f>
        <v>1266</v>
      </c>
      <c r="T53" s="52">
        <f>'січень 2025'!T53+'лютий 2025'!T53+'березень 2025'!T53+'квітень 2025'!T53+'травень 2025'!T53+'червень 2025 '!T10+'липень 2025'!T9+'серпень 2025 '!T53+'вересень 2025'!T53+'жовтень 2025'!T53+'листопад 2025'!T53+'грудень 2025'!T53</f>
        <v>0</v>
      </c>
      <c r="U53" s="52">
        <f>'січень 2025'!U53+'лютий 2025'!U53+'березень 2025'!U53+'квітень 2025'!U53+'травень 2025'!U53+'червень 2025 '!U10+'липень 2025'!U9+'серпень 2025 '!U53+'вересень 2025'!U53+'жовтень 2025'!U53+'листопад 2025'!U53+'грудень 2025'!U53</f>
        <v>0</v>
      </c>
      <c r="V53" s="52">
        <f>'січень 2025'!V53+'лютий 2025'!V53+'березень 2025'!V53+'квітень 2025'!V53+'травень 2025'!V53+'червень 2025 '!V10+'липень 2025'!V9+'серпень 2025 '!V53+'вересень 2025'!V53+'жовтень 2025'!V53+'листопад 2025'!V53+'грудень 2025'!V53</f>
        <v>0</v>
      </c>
      <c r="W53" s="50">
        <f t="shared" ref="W53:W54" si="2">SUM(D53:V53)</f>
        <v>2141775.0800000005</v>
      </c>
    </row>
    <row r="54" spans="1:25" x14ac:dyDescent="0.3">
      <c r="A54" s="18">
        <v>3</v>
      </c>
      <c r="B54" s="18" t="s">
        <v>39</v>
      </c>
      <c r="D54" s="52" t="e">
        <f>'січень 2025'!D54+'лютий 2025'!D54+'березень 2025'!D54+'квітень 2025'!D54+'травень 2025'!D54+'червень 2025 '!#REF!+'липень 2025'!#REF!+'серпень 2025 '!D54+'вересень 2025'!D54+'жовтень 2025'!D54+'листопад 2025'!D54+'грудень 2025'!D54</f>
        <v>#REF!</v>
      </c>
      <c r="E54" s="52" t="e">
        <f>'січень 2025'!E54+'лютий 2025'!E54+'березень 2025'!E54+'квітень 2025'!E54+'травень 2025'!E54+'червень 2025 '!#REF!+'липень 2025'!#REF!+'серпень 2025 '!E54+'вересень 2025'!E54+'жовтень 2025'!E54+'листопад 2025'!E54+'грудень 2025'!E54</f>
        <v>#REF!</v>
      </c>
      <c r="F54" s="52" t="e">
        <f>'січень 2025'!F54+'лютий 2025'!F54+'березень 2025'!F54+'квітень 2025'!F54+'травень 2025'!F54+'червень 2025 '!#REF!+'липень 2025'!#REF!+'серпень 2025 '!F54+'вересень 2025'!F54+'жовтень 2025'!F54+'листопад 2025'!F54+'грудень 2025'!F54</f>
        <v>#REF!</v>
      </c>
      <c r="G54" s="52" t="e">
        <f>'січень 2025'!G54+'лютий 2025'!G54+'березень 2025'!G54+'квітень 2025'!G54+'травень 2025'!G54+'червень 2025 '!#REF!+'липень 2025'!#REF!+'серпень 2025 '!G54+'вересень 2025'!G54+'жовтень 2025'!G54+'листопад 2025'!G54+'грудень 2025'!G54</f>
        <v>#REF!</v>
      </c>
      <c r="H54" s="52" t="e">
        <f>'січень 2025'!H54+'лютий 2025'!H54+'березень 2025'!H54+'квітень 2025'!H54+'травень 2025'!H54+'червень 2025 '!#REF!+'липень 2025'!#REF!+'серпень 2025 '!H54+'вересень 2025'!H54+'жовтень 2025'!H54+'листопад 2025'!H54+'грудень 2025'!H54</f>
        <v>#REF!</v>
      </c>
      <c r="I54" s="52" t="e">
        <f>'січень 2025'!I54+'лютий 2025'!I54+'березень 2025'!I54+'квітень 2025'!I54+'травень 2025'!I54+'червень 2025 '!#REF!+'липень 2025'!#REF!+'серпень 2025 '!I54+'вересень 2025'!I54+'жовтень 2025'!I54+'листопад 2025'!I54+'грудень 2025'!I54</f>
        <v>#REF!</v>
      </c>
      <c r="J54" s="52" t="e">
        <f>'січень 2025'!J54+'лютий 2025'!J54+'березень 2025'!J54+'квітень 2025'!J54+'травень 2025'!J54+'червень 2025 '!#REF!+'липень 2025'!#REF!+'серпень 2025 '!J54+'вересень 2025'!J54+'жовтень 2025'!J54+'листопад 2025'!J54+'грудень 2025'!J54</f>
        <v>#REF!</v>
      </c>
      <c r="K54" s="52" t="e">
        <f>'січень 2025'!K54+'лютий 2025'!K54+'березень 2025'!K54+'квітень 2025'!K54+'травень 2025'!K54+'червень 2025 '!#REF!+'липень 2025'!#REF!+'серпень 2025 '!K54+'вересень 2025'!K54+'жовтень 2025'!K54+'листопад 2025'!K54+'грудень 2025'!K54</f>
        <v>#REF!</v>
      </c>
      <c r="L54" s="52" t="e">
        <f>'січень 2025'!L54+'лютий 2025'!L54+'березень 2025'!L54+'квітень 2025'!L54+'травень 2025'!L54+'червень 2025 '!#REF!+'липень 2025'!#REF!+'серпень 2025 '!L54+'вересень 2025'!L54+'жовтень 2025'!L54+'листопад 2025'!L54+'грудень 2025'!L54</f>
        <v>#REF!</v>
      </c>
      <c r="M54" s="52" t="e">
        <f>'січень 2025'!M54+'лютий 2025'!M54+'березень 2025'!M54+'квітень 2025'!M54+'травень 2025'!M54+'червень 2025 '!#REF!+'липень 2025'!#REF!+'серпень 2025 '!M54+'вересень 2025'!M54+'жовтень 2025'!M54+'листопад 2025'!M54+'грудень 2025'!M54</f>
        <v>#REF!</v>
      </c>
      <c r="N54" s="52" t="e">
        <f>'січень 2025'!N54+'лютий 2025'!N54+'березень 2025'!N54+'квітень 2025'!N54+'травень 2025'!N54+'червень 2025 '!#REF!+'липень 2025'!#REF!+'серпень 2025 '!N54+'вересень 2025'!N54+'жовтень 2025'!N54+'листопад 2025'!N54+'грудень 2025'!N54</f>
        <v>#REF!</v>
      </c>
      <c r="O54" s="52" t="e">
        <f>'січень 2025'!O54+'лютий 2025'!O54+'березень 2025'!O54+'квітень 2025'!O54+'травень 2025'!O54+'червень 2025 '!#REF!+'липень 2025'!#REF!+'серпень 2025 '!O54+'вересень 2025'!O54+'жовтень 2025'!O54+'листопад 2025'!O54+'грудень 2025'!O54</f>
        <v>#REF!</v>
      </c>
      <c r="P54" s="52" t="e">
        <f>'січень 2025'!P54+'лютий 2025'!P54+'березень 2025'!P54+'квітень 2025'!P54+'травень 2025'!P54+'червень 2025 '!#REF!+'липень 2025'!#REF!+'серпень 2025 '!P54+'вересень 2025'!P54+'жовтень 2025'!P54+'листопад 2025'!P54+'грудень 2025'!P54</f>
        <v>#REF!</v>
      </c>
      <c r="Q54" s="52" t="e">
        <f>'січень 2025'!Q54+'лютий 2025'!Q54+'березень 2025'!Q54+'квітень 2025'!Q54+'травень 2025'!Q54+'червень 2025 '!#REF!+'липень 2025'!#REF!+'серпень 2025 '!Q54+'вересень 2025'!Q54+'жовтень 2025'!Q54+'листопад 2025'!Q54+'грудень 2025'!Q54</f>
        <v>#REF!</v>
      </c>
      <c r="R54" s="52" t="e">
        <f>'січень 2025'!R54+'лютий 2025'!R54+'березень 2025'!R54+'квітень 2025'!R54+'травень 2025'!R54+'червень 2025 '!#REF!+'липень 2025'!#REF!+'серпень 2025 '!R54+'вересень 2025'!R54+'жовтень 2025'!R54+'листопад 2025'!R54+'грудень 2025'!R54</f>
        <v>#REF!</v>
      </c>
      <c r="S54" s="52" t="e">
        <f>'січень 2025'!S54+'лютий 2025'!S54+'березень 2025'!S54+'квітень 2025'!S54+'травень 2025'!S54+'червень 2025 '!#REF!+'липень 2025'!#REF!+'серпень 2025 '!S54+'вересень 2025'!S54+'жовтень 2025'!S54+'листопад 2025'!S54+'грудень 2025'!S54</f>
        <v>#REF!</v>
      </c>
      <c r="T54" s="52" t="e">
        <f>'січень 2025'!T54+'лютий 2025'!T54+'березень 2025'!T54+'квітень 2025'!T54+'травень 2025'!T54+'червень 2025 '!#REF!+'липень 2025'!#REF!+'серпень 2025 '!T54+'вересень 2025'!T54+'жовтень 2025'!T54+'листопад 2025'!T54+'грудень 2025'!T54</f>
        <v>#REF!</v>
      </c>
      <c r="U54" s="52" t="e">
        <f>'січень 2025'!U54+'лютий 2025'!U54+'березень 2025'!U54+'квітень 2025'!U54+'травень 2025'!U54+'червень 2025 '!#REF!+'липень 2025'!#REF!+'серпень 2025 '!U54+'вересень 2025'!U54+'жовтень 2025'!U54+'листопад 2025'!U54+'грудень 2025'!U54</f>
        <v>#REF!</v>
      </c>
      <c r="V54" s="52" t="e">
        <f>'січень 2025'!V54+'лютий 2025'!V54+'березень 2025'!V54+'квітень 2025'!V54+'травень 2025'!V54+'червень 2025 '!#REF!+'липень 2025'!#REF!+'серпень 2025 '!V54+'вересень 2025'!V54+'жовтень 2025'!V54+'листопад 2025'!V54+'грудень 2025'!V54</f>
        <v>#REF!</v>
      </c>
      <c r="W54" s="50" t="e">
        <f t="shared" si="2"/>
        <v>#REF!</v>
      </c>
    </row>
    <row r="55" spans="1:25" ht="14.4" x14ac:dyDescent="0.3">
      <c r="A55" s="85"/>
      <c r="B55" s="86" t="s">
        <v>40</v>
      </c>
      <c r="C55" s="57"/>
      <c r="D55" s="72" t="e">
        <f>'січень 2025'!D55+'лютий 2025'!D55+'березень 2025'!D55+'квітень 2025'!D55+'травень 2025'!D55+'червень 2025 '!#REF!+'липень 2025'!#REF!+'серпень 2025 '!D55+'вересень 2025'!D55+'жовтень 2025'!D55+'листопад 2025'!D55+'грудень 2025'!D55</f>
        <v>#REF!</v>
      </c>
      <c r="E55" s="72" t="e">
        <f>'січень 2025'!E55+'лютий 2025'!E55+'березень 2025'!E55+'квітень 2025'!E55+'травень 2025'!E55+'червень 2025 '!#REF!+'липень 2025'!#REF!+'серпень 2025 '!E55+'вересень 2025'!E55+'жовтень 2025'!E55+'листопад 2025'!E55+'грудень 2025'!E55</f>
        <v>#REF!</v>
      </c>
      <c r="F55" s="72" t="e">
        <f>'січень 2025'!F55+'лютий 2025'!F55+'березень 2025'!F55+'квітень 2025'!F55+'травень 2025'!F55+'червень 2025 '!#REF!+'липень 2025'!#REF!+'серпень 2025 '!F55+'вересень 2025'!F55+'жовтень 2025'!F55+'листопад 2025'!F55+'грудень 2025'!F55</f>
        <v>#REF!</v>
      </c>
      <c r="G55" s="72" t="e">
        <f>'січень 2025'!G55+'лютий 2025'!G55+'березень 2025'!G55+'квітень 2025'!G55+'травень 2025'!G55+'червень 2025 '!#REF!+'липень 2025'!#REF!+'серпень 2025 '!G55+'вересень 2025'!G55+'жовтень 2025'!G55+'листопад 2025'!G55+'грудень 2025'!G55</f>
        <v>#REF!</v>
      </c>
      <c r="H55" s="72" t="e">
        <f>'січень 2025'!H55+'лютий 2025'!H55+'березень 2025'!H55+'квітень 2025'!H55+'травень 2025'!H55+'червень 2025 '!#REF!+'липень 2025'!#REF!+'серпень 2025 '!H55+'вересень 2025'!H55+'жовтень 2025'!H55+'листопад 2025'!H55+'грудень 2025'!H55</f>
        <v>#REF!</v>
      </c>
      <c r="I55" s="72" t="e">
        <f>'січень 2025'!I55+'лютий 2025'!I55+'березень 2025'!I55+'квітень 2025'!I55+'травень 2025'!I55+'червень 2025 '!#REF!+'липень 2025'!#REF!+'серпень 2025 '!I55+'вересень 2025'!I55+'жовтень 2025'!I55+'листопад 2025'!I55+'грудень 2025'!I55</f>
        <v>#REF!</v>
      </c>
      <c r="J55" s="72" t="e">
        <f>'січень 2025'!J55+'лютий 2025'!J55+'березень 2025'!J55+'квітень 2025'!J55+'травень 2025'!J55+'червень 2025 '!#REF!+'липень 2025'!#REF!+'серпень 2025 '!J55+'вересень 2025'!J55+'жовтень 2025'!J55+'листопад 2025'!J55+'грудень 2025'!J55</f>
        <v>#REF!</v>
      </c>
      <c r="K55" s="72" t="e">
        <f>'січень 2025'!K55+'лютий 2025'!K55+'березень 2025'!K55+'квітень 2025'!K55+'травень 2025'!K55+'червень 2025 '!#REF!+'липень 2025'!#REF!+'серпень 2025 '!K55+'вересень 2025'!K55+'жовтень 2025'!K55+'листопад 2025'!K55+'грудень 2025'!K55</f>
        <v>#REF!</v>
      </c>
      <c r="L55" s="72" t="e">
        <f>'січень 2025'!L55+'лютий 2025'!L55+'березень 2025'!L55+'квітень 2025'!L55+'травень 2025'!L55+'червень 2025 '!#REF!+'липень 2025'!#REF!+'серпень 2025 '!L55+'вересень 2025'!L55+'жовтень 2025'!L55+'листопад 2025'!L55+'грудень 2025'!L55</f>
        <v>#REF!</v>
      </c>
      <c r="M55" s="72" t="e">
        <f>'січень 2025'!M55+'лютий 2025'!M55+'березень 2025'!M55+'квітень 2025'!M55+'травень 2025'!M55+'червень 2025 '!#REF!+'липень 2025'!#REF!+'серпень 2025 '!M55+'вересень 2025'!M55+'жовтень 2025'!M55+'листопад 2025'!M55+'грудень 2025'!M55</f>
        <v>#REF!</v>
      </c>
      <c r="N55" s="72" t="e">
        <f>'січень 2025'!N55+'лютий 2025'!N55+'березень 2025'!N55+'квітень 2025'!N55+'травень 2025'!N55+'червень 2025 '!#REF!+'липень 2025'!#REF!+'серпень 2025 '!N55+'вересень 2025'!N55+'жовтень 2025'!N55+'листопад 2025'!N55+'грудень 2025'!N55</f>
        <v>#REF!</v>
      </c>
      <c r="O55" s="72" t="e">
        <f>'січень 2025'!O55+'лютий 2025'!O55+'березень 2025'!O55+'квітень 2025'!O55+'травень 2025'!O55+'червень 2025 '!#REF!+'липень 2025'!#REF!+'серпень 2025 '!O55+'вересень 2025'!O55+'жовтень 2025'!O55+'листопад 2025'!O55+'грудень 2025'!O55</f>
        <v>#REF!</v>
      </c>
      <c r="P55" s="72" t="e">
        <f>'січень 2025'!P55+'лютий 2025'!P55+'березень 2025'!P55+'квітень 2025'!P55+'травень 2025'!P55+'червень 2025 '!#REF!+'липень 2025'!#REF!+'серпень 2025 '!P55+'вересень 2025'!P55+'жовтень 2025'!P55+'листопад 2025'!P55+'грудень 2025'!P55</f>
        <v>#REF!</v>
      </c>
      <c r="Q55" s="72" t="e">
        <f>'січень 2025'!Q55+'лютий 2025'!Q55+'березень 2025'!Q55+'квітень 2025'!Q55+'травень 2025'!Q55+'червень 2025 '!#REF!+'липень 2025'!#REF!+'серпень 2025 '!Q55+'вересень 2025'!Q55+'жовтень 2025'!Q55+'листопад 2025'!Q55+'грудень 2025'!Q55</f>
        <v>#REF!</v>
      </c>
      <c r="R55" s="72" t="e">
        <f>'січень 2025'!R55+'лютий 2025'!R55+'березень 2025'!R55+'квітень 2025'!R55+'травень 2025'!R55+'червень 2025 '!#REF!+'липень 2025'!#REF!+'серпень 2025 '!R55+'вересень 2025'!R55+'жовтень 2025'!R55+'листопад 2025'!R55+'грудень 2025'!R55</f>
        <v>#REF!</v>
      </c>
      <c r="S55" s="72" t="e">
        <f>'січень 2025'!S55+'лютий 2025'!S55+'березень 2025'!S55+'квітень 2025'!S55+'травень 2025'!S55+'червень 2025 '!#REF!+'липень 2025'!#REF!+'серпень 2025 '!S55+'вересень 2025'!S55+'жовтень 2025'!S55+'листопад 2025'!S55+'грудень 2025'!S55</f>
        <v>#REF!</v>
      </c>
      <c r="T55" s="72" t="e">
        <f>'січень 2025'!T55+'лютий 2025'!T55+'березень 2025'!T55+'квітень 2025'!T55+'травень 2025'!T55+'червень 2025 '!#REF!+'липень 2025'!#REF!+'серпень 2025 '!T55+'вересень 2025'!T55+'жовтень 2025'!T55+'листопад 2025'!T55+'грудень 2025'!T55</f>
        <v>#REF!</v>
      </c>
      <c r="U55" s="72" t="e">
        <f>'січень 2025'!U55+'лютий 2025'!U55+'березень 2025'!U55+'квітень 2025'!U55+'травень 2025'!U55+'червень 2025 '!#REF!+'липень 2025'!#REF!+'серпень 2025 '!U55+'вересень 2025'!U55+'жовтень 2025'!U55+'листопад 2025'!U55+'грудень 2025'!U55</f>
        <v>#REF!</v>
      </c>
      <c r="V55" s="72" t="e">
        <f>'січень 2025'!V55+'лютий 2025'!V55+'березень 2025'!V55+'квітень 2025'!V55+'травень 2025'!V55+'червень 2025 '!#REF!+'липень 2025'!#REF!+'серпень 2025 '!V55+'вересень 2025'!V55+'жовтень 2025'!V55+'листопад 2025'!V55+'грудень 2025'!V55</f>
        <v>#REF!</v>
      </c>
      <c r="W55" s="72" t="e">
        <f>SUM(W52:W54)</f>
        <v>#REF!</v>
      </c>
    </row>
    <row r="56" spans="1:25" x14ac:dyDescent="0.3"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spans="1:25" ht="14.4" x14ac:dyDescent="0.3">
      <c r="A57" s="85"/>
      <c r="B57" s="86" t="s">
        <v>41</v>
      </c>
      <c r="C57" s="57"/>
      <c r="D57" s="71" t="e">
        <f>'січень 2025'!D57+'лютий 2025'!D57+'березень 2025'!D57+'квітень 2025'!D57+'травень 2025'!D57+'червень 2025 '!#REF!+'липень 2025'!#REF!+'серпень 2025 '!D57+'вересень 2025'!D57+'жовтень 2025'!D57+'листопад 2025'!D57+'грудень 2025'!D57</f>
        <v>#REF!</v>
      </c>
      <c r="E57" s="71" t="e">
        <f>'січень 2025'!E57+'лютий 2025'!E57+'березень 2025'!E57+'квітень 2025'!E57+'травень 2025'!E57+'червень 2025 '!#REF!+'липень 2025'!#REF!+'серпень 2025 '!E57+'вересень 2025'!E57+'жовтень 2025'!E57+'листопад 2025'!E57+'грудень 2025'!E57</f>
        <v>#REF!</v>
      </c>
      <c r="F57" s="71" t="e">
        <f>'січень 2025'!F57+'лютий 2025'!F57+'березень 2025'!F57+'квітень 2025'!F57+'травень 2025'!F57+'червень 2025 '!#REF!+'липень 2025'!#REF!+'серпень 2025 '!F57+'вересень 2025'!F57+'жовтень 2025'!F57+'листопад 2025'!F57+'грудень 2025'!F57</f>
        <v>#REF!</v>
      </c>
      <c r="G57" s="71" t="e">
        <f>'січень 2025'!G57+'лютий 2025'!G57+'березень 2025'!G57+'квітень 2025'!G57+'травень 2025'!G57+'червень 2025 '!#REF!+'липень 2025'!#REF!+'серпень 2025 '!G57+'вересень 2025'!G57+'жовтень 2025'!G57+'листопад 2025'!G57+'грудень 2025'!G57</f>
        <v>#REF!</v>
      </c>
      <c r="H57" s="71" t="e">
        <f>'січень 2025'!H57+'лютий 2025'!H57+'березень 2025'!H57+'квітень 2025'!H57+'травень 2025'!H57+'червень 2025 '!#REF!+'липень 2025'!#REF!+'серпень 2025 '!H57+'вересень 2025'!H57+'жовтень 2025'!H57+'листопад 2025'!H57+'грудень 2025'!H57</f>
        <v>#REF!</v>
      </c>
      <c r="I57" s="71" t="e">
        <f>'січень 2025'!I57+'лютий 2025'!I57+'березень 2025'!I57+'квітень 2025'!I57+'травень 2025'!I57+'червень 2025 '!#REF!+'липень 2025'!#REF!+'серпень 2025 '!I57+'вересень 2025'!I57+'жовтень 2025'!I57+'листопад 2025'!I57+'грудень 2025'!I57</f>
        <v>#REF!</v>
      </c>
      <c r="J57" s="71" t="e">
        <f>'січень 2025'!J57+'лютий 2025'!J57+'березень 2025'!J57+'квітень 2025'!J57+'травень 2025'!J57+'червень 2025 '!#REF!+'липень 2025'!#REF!+'серпень 2025 '!J57+'вересень 2025'!J57+'жовтень 2025'!J57+'листопад 2025'!J57+'грудень 2025'!J57</f>
        <v>#REF!</v>
      </c>
      <c r="K57" s="71" t="e">
        <f>'січень 2025'!K57+'лютий 2025'!K57+'березень 2025'!K57+'квітень 2025'!K57+'травень 2025'!K57+'червень 2025 '!#REF!+'липень 2025'!#REF!+'серпень 2025 '!K57+'вересень 2025'!K57+'жовтень 2025'!K57+'листопад 2025'!K57+'грудень 2025'!K57</f>
        <v>#REF!</v>
      </c>
      <c r="L57" s="71" t="e">
        <f>'січень 2025'!L57+'лютий 2025'!L57+'березень 2025'!L57+'квітень 2025'!L57+'травень 2025'!L57+'червень 2025 '!#REF!+'липень 2025'!#REF!+'серпень 2025 '!L57+'вересень 2025'!L57+'жовтень 2025'!L57+'листопад 2025'!L57+'грудень 2025'!L57</f>
        <v>#REF!</v>
      </c>
      <c r="M57" s="71" t="e">
        <f>'січень 2025'!M57+'лютий 2025'!M57+'березень 2025'!M57+'квітень 2025'!M57+'травень 2025'!M57+'червень 2025 '!#REF!+'липень 2025'!#REF!+'серпень 2025 '!M57+'вересень 2025'!M57+'жовтень 2025'!M57+'листопад 2025'!M57+'грудень 2025'!M57</f>
        <v>#REF!</v>
      </c>
      <c r="N57" s="71" t="e">
        <f>'січень 2025'!N57+'лютий 2025'!N57+'березень 2025'!N57+'квітень 2025'!N57+'травень 2025'!N57+'червень 2025 '!#REF!+'липень 2025'!#REF!+'серпень 2025 '!N57+'вересень 2025'!N57+'жовтень 2025'!N57+'листопад 2025'!N57+'грудень 2025'!N57</f>
        <v>#REF!</v>
      </c>
      <c r="O57" s="71" t="e">
        <f>'січень 2025'!O57+'лютий 2025'!O57+'березень 2025'!O57+'квітень 2025'!O57+'травень 2025'!O57+'червень 2025 '!#REF!+'липень 2025'!#REF!+'серпень 2025 '!O57+'вересень 2025'!O57+'жовтень 2025'!O57+'листопад 2025'!O57+'грудень 2025'!O57</f>
        <v>#REF!</v>
      </c>
      <c r="P57" s="71" t="e">
        <f>'січень 2025'!P57+'лютий 2025'!P57+'березень 2025'!P57+'квітень 2025'!P57+'травень 2025'!P57+'червень 2025 '!#REF!+'липень 2025'!#REF!+'серпень 2025 '!P57+'вересень 2025'!P57+'жовтень 2025'!P57+'листопад 2025'!P57+'грудень 2025'!P57</f>
        <v>#REF!</v>
      </c>
      <c r="Q57" s="71" t="e">
        <f>'січень 2025'!Q57+'лютий 2025'!Q57+'березень 2025'!Q57+'квітень 2025'!Q57+'травень 2025'!Q57+'червень 2025 '!#REF!+'липень 2025'!#REF!+'серпень 2025 '!Q57+'вересень 2025'!Q57+'жовтень 2025'!Q57+'листопад 2025'!Q57+'грудень 2025'!Q57</f>
        <v>#REF!</v>
      </c>
      <c r="R57" s="71" t="e">
        <f>'січень 2025'!R57+'лютий 2025'!R57+'березень 2025'!R57+'квітень 2025'!R57+'травень 2025'!R57+'червень 2025 '!#REF!+'липень 2025'!#REF!+'серпень 2025 '!R57+'вересень 2025'!R57+'жовтень 2025'!R57+'листопад 2025'!R57+'грудень 2025'!R57</f>
        <v>#REF!</v>
      </c>
      <c r="S57" s="71" t="e">
        <f>'січень 2025'!S57+'лютий 2025'!S57+'березень 2025'!S57+'квітень 2025'!S57+'травень 2025'!S57+'червень 2025 '!#REF!+'липень 2025'!#REF!+'серпень 2025 '!S57+'вересень 2025'!S57+'жовтень 2025'!S57+'листопад 2025'!S57+'грудень 2025'!S57</f>
        <v>#REF!</v>
      </c>
      <c r="T57" s="71" t="e">
        <f>'січень 2025'!T57+'лютий 2025'!T57+'березень 2025'!T57+'квітень 2025'!T57+'травень 2025'!T57+'червень 2025 '!#REF!+'липень 2025'!#REF!+'серпень 2025 '!T57+'вересень 2025'!T57+'жовтень 2025'!T57+'листопад 2025'!T57+'грудень 2025'!T57</f>
        <v>#REF!</v>
      </c>
      <c r="U57" s="71" t="e">
        <f>'січень 2025'!U57+'лютий 2025'!U57+'березень 2025'!U57+'квітень 2025'!U57+'травень 2025'!U57+'червень 2025 '!#REF!+'липень 2025'!#REF!+'серпень 2025 '!U57+'вересень 2025'!U57+'жовтень 2025'!U57+'листопад 2025'!U57+'грудень 2025'!U57</f>
        <v>#REF!</v>
      </c>
      <c r="V57" s="71" t="e">
        <f>'січень 2025'!V57+'лютий 2025'!V57+'березень 2025'!V57+'квітень 2025'!V57+'травень 2025'!V57+'червень 2025 '!#REF!+'липень 2025'!#REF!+'серпень 2025 '!V57+'вересень 2025'!V57+'жовтень 2025'!V57+'листопад 2025'!V57+'грудень 2025'!V57</f>
        <v>#REF!</v>
      </c>
      <c r="W57" s="75" t="e">
        <f>SUM(D57:V57)</f>
        <v>#REF!</v>
      </c>
    </row>
    <row r="58" spans="1:25" x14ac:dyDescent="0.3">
      <c r="B58" s="91"/>
      <c r="C58" s="60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</row>
    <row r="59" spans="1:25" ht="14.4" x14ac:dyDescent="0.3">
      <c r="A59" s="85"/>
      <c r="B59" s="86" t="s">
        <v>42</v>
      </c>
      <c r="C59" s="57"/>
      <c r="D59" s="71" t="e">
        <f>'січень 2025'!D59+'лютий 2025'!D59+'березень 2025'!D59+'квітень 2025'!D59+'травень 2025'!D59+'червень 2025 '!#REF!+'липень 2025'!#REF!+'серпень 2025 '!D59+'вересень 2025'!D59+'жовтень 2025'!D59+'листопад 2025'!D59+'грудень 2025'!D59</f>
        <v>#REF!</v>
      </c>
      <c r="E59" s="71" t="e">
        <f>'січень 2025'!E59+'лютий 2025'!E59+'березень 2025'!E59+'квітень 2025'!E59+'травень 2025'!E59+'червень 2025 '!#REF!+'липень 2025'!#REF!+'серпень 2025 '!E59+'вересень 2025'!E59+'жовтень 2025'!E59+'листопад 2025'!E59+'грудень 2025'!E59</f>
        <v>#REF!</v>
      </c>
      <c r="F59" s="71" t="e">
        <f>'січень 2025'!F59+'лютий 2025'!F59+'березень 2025'!F59+'квітень 2025'!F59+'травень 2025'!F59+'червень 2025 '!#REF!+'липень 2025'!#REF!+'серпень 2025 '!F59+'вересень 2025'!F59+'жовтень 2025'!F59+'листопад 2025'!F59+'грудень 2025'!F59</f>
        <v>#REF!</v>
      </c>
      <c r="G59" s="71" t="e">
        <f>'січень 2025'!G59+'лютий 2025'!G59+'березень 2025'!G59+'квітень 2025'!G59+'травень 2025'!G59+'червень 2025 '!#REF!+'липень 2025'!#REF!+'серпень 2025 '!G59+'вересень 2025'!G59+'жовтень 2025'!G59+'листопад 2025'!G59+'грудень 2025'!G59</f>
        <v>#REF!</v>
      </c>
      <c r="H59" s="71" t="e">
        <f>'січень 2025'!H59+'лютий 2025'!H59+'березень 2025'!H59+'квітень 2025'!H59+'травень 2025'!H59+'червень 2025 '!#REF!+'липень 2025'!#REF!+'серпень 2025 '!H59+'вересень 2025'!H59+'жовтень 2025'!H59+'листопад 2025'!H59+'грудень 2025'!H59</f>
        <v>#REF!</v>
      </c>
      <c r="I59" s="71" t="e">
        <f>'січень 2025'!I59+'лютий 2025'!I59+'березень 2025'!I59+'квітень 2025'!I59+'травень 2025'!I59+'червень 2025 '!#REF!+'липень 2025'!#REF!+'серпень 2025 '!I59+'вересень 2025'!I59+'жовтень 2025'!I59+'листопад 2025'!I59+'грудень 2025'!I59</f>
        <v>#REF!</v>
      </c>
      <c r="J59" s="71" t="e">
        <f>'січень 2025'!J59+'лютий 2025'!J59+'березень 2025'!J59+'квітень 2025'!J59+'травень 2025'!J59+'червень 2025 '!#REF!+'липень 2025'!#REF!+'серпень 2025 '!J59+'вересень 2025'!J59+'жовтень 2025'!J59+'листопад 2025'!J59+'грудень 2025'!J59</f>
        <v>#REF!</v>
      </c>
      <c r="K59" s="71" t="e">
        <f>'січень 2025'!K59+'лютий 2025'!K59+'березень 2025'!K59+'квітень 2025'!K59+'травень 2025'!K59+'червень 2025 '!#REF!+'липень 2025'!#REF!+'серпень 2025 '!K59+'вересень 2025'!K59+'жовтень 2025'!K59+'листопад 2025'!K59+'грудень 2025'!K59</f>
        <v>#REF!</v>
      </c>
      <c r="L59" s="71" t="e">
        <f>'січень 2025'!L59+'лютий 2025'!L59+'березень 2025'!L59+'квітень 2025'!L59+'травень 2025'!L59+'червень 2025 '!#REF!+'липень 2025'!#REF!+'серпень 2025 '!L59+'вересень 2025'!L59+'жовтень 2025'!L59+'листопад 2025'!L59+'грудень 2025'!L59</f>
        <v>#REF!</v>
      </c>
      <c r="M59" s="71" t="e">
        <f>'січень 2025'!M59+'лютий 2025'!M59+'березень 2025'!M59+'квітень 2025'!M59+'травень 2025'!M59+'червень 2025 '!#REF!+'липень 2025'!#REF!+'серпень 2025 '!M59+'вересень 2025'!M59+'жовтень 2025'!M59+'листопад 2025'!M59+'грудень 2025'!M59</f>
        <v>#REF!</v>
      </c>
      <c r="N59" s="71" t="e">
        <f>'січень 2025'!N59+'лютий 2025'!N59+'березень 2025'!N59+'квітень 2025'!N59+'травень 2025'!N59+'червень 2025 '!#REF!+'липень 2025'!#REF!+'серпень 2025 '!N59+'вересень 2025'!N59+'жовтень 2025'!N59+'листопад 2025'!N59+'грудень 2025'!N59</f>
        <v>#REF!</v>
      </c>
      <c r="O59" s="71" t="e">
        <f>'січень 2025'!O59+'лютий 2025'!O59+'березень 2025'!O59+'квітень 2025'!O59+'травень 2025'!O59+'червень 2025 '!#REF!+'липень 2025'!#REF!+'серпень 2025 '!O59+'вересень 2025'!O59+'жовтень 2025'!O59+'листопад 2025'!O59+'грудень 2025'!O59</f>
        <v>#REF!</v>
      </c>
      <c r="P59" s="71" t="e">
        <f>'січень 2025'!P59+'лютий 2025'!P59+'березень 2025'!P59+'квітень 2025'!P59+'травень 2025'!P59+'червень 2025 '!#REF!+'липень 2025'!#REF!+'серпень 2025 '!P59+'вересень 2025'!P59+'жовтень 2025'!P59+'листопад 2025'!P59+'грудень 2025'!P59</f>
        <v>#REF!</v>
      </c>
      <c r="Q59" s="71" t="e">
        <f>'січень 2025'!Q59+'лютий 2025'!Q59+'березень 2025'!Q59+'квітень 2025'!Q59+'травень 2025'!Q59+'червень 2025 '!#REF!+'липень 2025'!#REF!+'серпень 2025 '!Q59+'вересень 2025'!Q59+'жовтень 2025'!Q59+'листопад 2025'!Q59+'грудень 2025'!Q59</f>
        <v>#REF!</v>
      </c>
      <c r="R59" s="71" t="e">
        <f>'січень 2025'!R59+'лютий 2025'!R59+'березень 2025'!R59+'квітень 2025'!R59+'травень 2025'!R59+'червень 2025 '!#REF!+'липень 2025'!#REF!+'серпень 2025 '!R59+'вересень 2025'!R59+'жовтень 2025'!R59+'листопад 2025'!R59+'грудень 2025'!R59</f>
        <v>#REF!</v>
      </c>
      <c r="S59" s="71" t="e">
        <f>'січень 2025'!S59+'лютий 2025'!S59+'березень 2025'!S59+'квітень 2025'!S59+'травень 2025'!S59+'червень 2025 '!#REF!+'липень 2025'!#REF!+'серпень 2025 '!S59+'вересень 2025'!S59+'жовтень 2025'!S59+'листопад 2025'!S59+'грудень 2025'!S59</f>
        <v>#REF!</v>
      </c>
      <c r="T59" s="71" t="e">
        <f>'січень 2025'!T59+'лютий 2025'!T59+'березень 2025'!T59+'квітень 2025'!T59+'травень 2025'!T59+'червень 2025 '!#REF!+'липень 2025'!#REF!+'серпень 2025 '!T59+'вересень 2025'!T59+'жовтень 2025'!T59+'листопад 2025'!T59+'грудень 2025'!T59</f>
        <v>#REF!</v>
      </c>
      <c r="U59" s="71" t="e">
        <f>'січень 2025'!U59+'лютий 2025'!U59+'березень 2025'!U59+'квітень 2025'!U59+'травень 2025'!U59+'червень 2025 '!#REF!+'липень 2025'!#REF!+'серпень 2025 '!U59+'вересень 2025'!U59+'жовтень 2025'!U59+'листопад 2025'!U59+'грудень 2025'!U59</f>
        <v>#REF!</v>
      </c>
      <c r="V59" s="71" t="e">
        <f>'січень 2025'!V59+'лютий 2025'!V59+'березень 2025'!V59+'квітень 2025'!V59+'травень 2025'!V59+'червень 2025 '!#REF!+'липень 2025'!#REF!+'серпень 2025 '!V59+'вересень 2025'!V59+'жовтень 2025'!V59+'листопад 2025'!V59+'грудень 2025'!V59</f>
        <v>#REF!</v>
      </c>
      <c r="W59" s="75" t="e">
        <f t="shared" ref="W59:W61" si="3">SUM(D59:V59)</f>
        <v>#REF!</v>
      </c>
    </row>
    <row r="60" spans="1:25" x14ac:dyDescent="0.3">
      <c r="B60" s="91"/>
      <c r="C60" s="60"/>
      <c r="D60" s="52" t="e">
        <f>'січень 2025'!D60+'лютий 2025'!D60+'березень 2025'!D60+'квітень 2025'!D60+'травень 2025'!D60+'червень 2025 '!#REF!+'липень 2025'!#REF!+'серпень 2025 '!D60+'вересень 2025'!D60+'жовтень 2025'!D60+'листопад 2025'!D60+'грудень 2025'!D60</f>
        <v>#REF!</v>
      </c>
      <c r="E60" s="52" t="e">
        <f>'січень 2025'!E60+'лютий 2025'!E60+'березень 2025'!E60+'квітень 2025'!E60+'травень 2025'!E60+'червень 2025 '!#REF!+'липень 2025'!#REF!+'серпень 2025 '!E60+'вересень 2025'!E60+'жовтень 2025'!E60+'листопад 2025'!E60+'грудень 2025'!E60</f>
        <v>#REF!</v>
      </c>
      <c r="F60" s="52" t="e">
        <f>'січень 2025'!F60+'лютий 2025'!F60+'березень 2025'!F60+'квітень 2025'!F60+'травень 2025'!F60+'червень 2025 '!#REF!+'липень 2025'!#REF!+'серпень 2025 '!F60+'вересень 2025'!F60+'жовтень 2025'!F60+'листопад 2025'!F60+'грудень 2025'!F60</f>
        <v>#REF!</v>
      </c>
      <c r="G60" s="52" t="e">
        <f>'січень 2025'!G60+'лютий 2025'!G60+'березень 2025'!G60+'квітень 2025'!G60+'травень 2025'!G60+'червень 2025 '!#REF!+'липень 2025'!#REF!+'серпень 2025 '!G60+'вересень 2025'!G60+'жовтень 2025'!G60+'листопад 2025'!G60+'грудень 2025'!G60</f>
        <v>#REF!</v>
      </c>
      <c r="H60" s="52" t="e">
        <f>'січень 2025'!H60+'лютий 2025'!H60+'березень 2025'!H60+'квітень 2025'!H60+'травень 2025'!H60+'червень 2025 '!#REF!+'липень 2025'!#REF!+'серпень 2025 '!H60+'вересень 2025'!H60+'жовтень 2025'!H60+'листопад 2025'!H60+'грудень 2025'!H60</f>
        <v>#REF!</v>
      </c>
      <c r="I60" s="52" t="e">
        <f>'січень 2025'!I60+'лютий 2025'!I60+'березень 2025'!I60+'квітень 2025'!I60+'травень 2025'!I60+'червень 2025 '!#REF!+'липень 2025'!#REF!+'серпень 2025 '!I60+'вересень 2025'!I60+'жовтень 2025'!I60+'листопад 2025'!I60+'грудень 2025'!I60</f>
        <v>#REF!</v>
      </c>
      <c r="J60" s="52" t="e">
        <f>'січень 2025'!J60+'лютий 2025'!J60+'березень 2025'!J60+'квітень 2025'!J60+'травень 2025'!J60+'червень 2025 '!#REF!+'липень 2025'!#REF!+'серпень 2025 '!J60+'вересень 2025'!J60+'жовтень 2025'!J60+'листопад 2025'!J60+'грудень 2025'!J60</f>
        <v>#REF!</v>
      </c>
      <c r="K60" s="52" t="e">
        <f>'січень 2025'!K60+'лютий 2025'!K60+'березень 2025'!K60+'квітень 2025'!K60+'травень 2025'!K60+'червень 2025 '!#REF!+'липень 2025'!#REF!+'серпень 2025 '!K60+'вересень 2025'!K60+'жовтень 2025'!K60+'листопад 2025'!K60+'грудень 2025'!K60</f>
        <v>#REF!</v>
      </c>
      <c r="L60" s="52" t="e">
        <f>'січень 2025'!L60+'лютий 2025'!L60+'березень 2025'!L60+'квітень 2025'!L60+'травень 2025'!L60+'червень 2025 '!#REF!+'липень 2025'!#REF!+'серпень 2025 '!L60+'вересень 2025'!L60+'жовтень 2025'!L60+'листопад 2025'!L60+'грудень 2025'!L60</f>
        <v>#REF!</v>
      </c>
      <c r="M60" s="52" t="e">
        <f>'січень 2025'!M60+'лютий 2025'!M60+'березень 2025'!M60+'квітень 2025'!M60+'травень 2025'!M60+'червень 2025 '!#REF!+'липень 2025'!#REF!+'серпень 2025 '!M60+'вересень 2025'!M60+'жовтень 2025'!M60+'листопад 2025'!M60+'грудень 2025'!M60</f>
        <v>#REF!</v>
      </c>
      <c r="N60" s="52" t="e">
        <f>'січень 2025'!N60+'лютий 2025'!N60+'березень 2025'!N60+'квітень 2025'!N60+'травень 2025'!N60+'червень 2025 '!#REF!+'липень 2025'!#REF!+'серпень 2025 '!N60+'вересень 2025'!N60+'жовтень 2025'!N60+'листопад 2025'!N60+'грудень 2025'!N60</f>
        <v>#REF!</v>
      </c>
      <c r="O60" s="52" t="e">
        <f>'січень 2025'!O60+'лютий 2025'!O60+'березень 2025'!O60+'квітень 2025'!O60+'травень 2025'!O60+'червень 2025 '!#REF!+'липень 2025'!#REF!+'серпень 2025 '!O60+'вересень 2025'!O60+'жовтень 2025'!O60+'листопад 2025'!O60+'грудень 2025'!O60</f>
        <v>#REF!</v>
      </c>
      <c r="P60" s="52" t="e">
        <f>'січень 2025'!P60+'лютий 2025'!P60+'березень 2025'!P60+'квітень 2025'!P60+'травень 2025'!P60+'червень 2025 '!#REF!+'липень 2025'!#REF!+'серпень 2025 '!P60+'вересень 2025'!P60+'жовтень 2025'!P60+'листопад 2025'!P60+'грудень 2025'!P60</f>
        <v>#REF!</v>
      </c>
      <c r="Q60" s="52" t="e">
        <f>'січень 2025'!Q60+'лютий 2025'!Q60+'березень 2025'!Q60+'квітень 2025'!Q60+'травень 2025'!Q60+'червень 2025 '!#REF!+'липень 2025'!#REF!+'серпень 2025 '!Q60+'вересень 2025'!Q60+'жовтень 2025'!Q60+'листопад 2025'!Q60+'грудень 2025'!Q60</f>
        <v>#REF!</v>
      </c>
      <c r="R60" s="52" t="e">
        <f>'січень 2025'!R60+'лютий 2025'!R60+'березень 2025'!R60+'квітень 2025'!R60+'травень 2025'!R60+'червень 2025 '!#REF!+'липень 2025'!#REF!+'серпень 2025 '!R60+'вересень 2025'!R60+'жовтень 2025'!R60+'листопад 2025'!R60+'грудень 2025'!R60</f>
        <v>#REF!</v>
      </c>
      <c r="S60" s="52" t="e">
        <f>'січень 2025'!S60+'лютий 2025'!S60+'березень 2025'!S60+'квітень 2025'!S60+'травень 2025'!S60+'червень 2025 '!#REF!+'липень 2025'!#REF!+'серпень 2025 '!S60+'вересень 2025'!S60+'жовтень 2025'!S60+'листопад 2025'!S60+'грудень 2025'!S60</f>
        <v>#REF!</v>
      </c>
      <c r="T60" s="52" t="e">
        <f>'січень 2025'!T60+'лютий 2025'!T60+'березень 2025'!T60+'квітень 2025'!T60+'травень 2025'!T60+'червень 2025 '!#REF!+'липень 2025'!#REF!+'серпень 2025 '!T60+'вересень 2025'!T60+'жовтень 2025'!T60+'листопад 2025'!T60+'грудень 2025'!T60</f>
        <v>#REF!</v>
      </c>
      <c r="U60" s="52" t="e">
        <f>'січень 2025'!U60+'лютий 2025'!U60+'березень 2025'!U60+'квітень 2025'!U60+'травень 2025'!U60+'червень 2025 '!#REF!+'липень 2025'!#REF!+'серпень 2025 '!U60+'вересень 2025'!U60+'жовтень 2025'!U60+'листопад 2025'!U60+'грудень 2025'!U60</f>
        <v>#REF!</v>
      </c>
      <c r="V60" s="52" t="e">
        <f>'січень 2025'!V60+'лютий 2025'!V60+'березень 2025'!V60+'квітень 2025'!V60+'травень 2025'!V60+'червень 2025 '!#REF!+'липень 2025'!#REF!+'серпень 2025 '!V60+'вересень 2025'!V60+'жовтень 2025'!V60+'листопад 2025'!V60+'грудень 2025'!V60</f>
        <v>#REF!</v>
      </c>
    </row>
    <row r="61" spans="1:25" ht="14.4" x14ac:dyDescent="0.3">
      <c r="A61" s="85"/>
      <c r="B61" s="86" t="s">
        <v>43</v>
      </c>
      <c r="C61" s="57"/>
      <c r="D61" s="71" t="e">
        <f>'січень 2025'!D61+'лютий 2025'!D61+'березень 2025'!D61+'квітень 2025'!D61+'травень 2025'!D61+'червень 2025 '!#REF!+'липень 2025'!#REF!+'серпень 2025 '!D61+'вересень 2025'!D61+'жовтень 2025'!D61+'листопад 2025'!D61+'грудень 2025'!D61</f>
        <v>#REF!</v>
      </c>
      <c r="E61" s="71" t="e">
        <f>'січень 2025'!E61+'лютий 2025'!E61+'березень 2025'!E61+'квітень 2025'!E61+'травень 2025'!E61+'червень 2025 '!#REF!+'липень 2025'!#REF!+'серпень 2025 '!E61+'вересень 2025'!E61+'жовтень 2025'!E61+'листопад 2025'!E61+'грудень 2025'!E61</f>
        <v>#REF!</v>
      </c>
      <c r="F61" s="71" t="e">
        <f>'січень 2025'!F61+'лютий 2025'!F61+'березень 2025'!F61+'квітень 2025'!F61+'травень 2025'!F61+'червень 2025 '!#REF!+'липень 2025'!#REF!+'серпень 2025 '!F61+'вересень 2025'!F61+'жовтень 2025'!F61+'листопад 2025'!F61+'грудень 2025'!F61</f>
        <v>#REF!</v>
      </c>
      <c r="G61" s="71" t="e">
        <f>'січень 2025'!G61+'лютий 2025'!G61+'березень 2025'!G61+'квітень 2025'!G61+'травень 2025'!G61+'червень 2025 '!#REF!+'липень 2025'!#REF!+'серпень 2025 '!G61+'вересень 2025'!G61+'жовтень 2025'!G61+'листопад 2025'!G61+'грудень 2025'!G61</f>
        <v>#REF!</v>
      </c>
      <c r="H61" s="71" t="e">
        <f>'січень 2025'!H61+'лютий 2025'!H61+'березень 2025'!H61+'квітень 2025'!H61+'травень 2025'!H61+'червень 2025 '!#REF!+'липень 2025'!#REF!+'серпень 2025 '!H61+'вересень 2025'!H61+'жовтень 2025'!H61+'листопад 2025'!H61+'грудень 2025'!H61</f>
        <v>#REF!</v>
      </c>
      <c r="I61" s="71" t="e">
        <f>'січень 2025'!I61+'лютий 2025'!I61+'березень 2025'!I61+'квітень 2025'!I61+'травень 2025'!I61+'червень 2025 '!#REF!+'липень 2025'!#REF!+'серпень 2025 '!I61+'вересень 2025'!I61+'жовтень 2025'!I61+'листопад 2025'!I61+'грудень 2025'!I61</f>
        <v>#REF!</v>
      </c>
      <c r="J61" s="71" t="e">
        <f>'січень 2025'!J61+'лютий 2025'!J61+'березень 2025'!J61+'квітень 2025'!J61+'травень 2025'!J61+'червень 2025 '!#REF!+'липень 2025'!#REF!+'серпень 2025 '!J61+'вересень 2025'!J61+'жовтень 2025'!J61+'листопад 2025'!J61+'грудень 2025'!J61</f>
        <v>#REF!</v>
      </c>
      <c r="K61" s="71" t="e">
        <f>'січень 2025'!K61+'лютий 2025'!K61+'березень 2025'!K61+'квітень 2025'!K61+'травень 2025'!K61+'червень 2025 '!#REF!+'липень 2025'!#REF!+'серпень 2025 '!K61+'вересень 2025'!K61+'жовтень 2025'!K61+'листопад 2025'!K61+'грудень 2025'!K61</f>
        <v>#REF!</v>
      </c>
      <c r="L61" s="71" t="e">
        <f>'січень 2025'!L61+'лютий 2025'!L61+'березень 2025'!L61+'квітень 2025'!L61+'травень 2025'!L61+'червень 2025 '!#REF!+'липень 2025'!#REF!+'серпень 2025 '!L61+'вересень 2025'!L61+'жовтень 2025'!L61+'листопад 2025'!L61+'грудень 2025'!L61</f>
        <v>#REF!</v>
      </c>
      <c r="M61" s="71" t="e">
        <f>'січень 2025'!M61+'лютий 2025'!M61+'березень 2025'!M61+'квітень 2025'!M61+'травень 2025'!M61+'червень 2025 '!#REF!+'липень 2025'!#REF!+'серпень 2025 '!M61+'вересень 2025'!M61+'жовтень 2025'!M61+'листопад 2025'!M61+'грудень 2025'!M61</f>
        <v>#REF!</v>
      </c>
      <c r="N61" s="71" t="e">
        <f>'січень 2025'!N61+'лютий 2025'!N61+'березень 2025'!N61+'квітень 2025'!N61+'травень 2025'!N61+'червень 2025 '!#REF!+'липень 2025'!#REF!+'серпень 2025 '!N61+'вересень 2025'!N61+'жовтень 2025'!N61+'листопад 2025'!N61+'грудень 2025'!N61</f>
        <v>#REF!</v>
      </c>
      <c r="O61" s="71" t="e">
        <f>'січень 2025'!O61+'лютий 2025'!O61+'березень 2025'!O61+'квітень 2025'!O61+'травень 2025'!O61+'червень 2025 '!#REF!+'липень 2025'!#REF!+'серпень 2025 '!O61+'вересень 2025'!O61+'жовтень 2025'!O61+'листопад 2025'!O61+'грудень 2025'!O61</f>
        <v>#REF!</v>
      </c>
      <c r="P61" s="71" t="e">
        <f>'січень 2025'!P61+'лютий 2025'!P61+'березень 2025'!P61+'квітень 2025'!P61+'травень 2025'!P61+'червень 2025 '!#REF!+'липень 2025'!#REF!+'серпень 2025 '!P61+'вересень 2025'!P61+'жовтень 2025'!P61+'листопад 2025'!P61+'грудень 2025'!P61</f>
        <v>#REF!</v>
      </c>
      <c r="Q61" s="71" t="e">
        <f>'січень 2025'!Q61+'лютий 2025'!Q61+'березень 2025'!Q61+'квітень 2025'!Q61+'травень 2025'!Q61+'червень 2025 '!#REF!+'липень 2025'!#REF!+'серпень 2025 '!Q61+'вересень 2025'!Q61+'жовтень 2025'!Q61+'листопад 2025'!Q61+'грудень 2025'!Q61</f>
        <v>#REF!</v>
      </c>
      <c r="R61" s="71" t="e">
        <f>'січень 2025'!R61+'лютий 2025'!R61+'березень 2025'!R61+'квітень 2025'!R61+'травень 2025'!R61+'червень 2025 '!#REF!+'липень 2025'!#REF!+'серпень 2025 '!R61+'вересень 2025'!R61+'жовтень 2025'!R61+'листопад 2025'!R61+'грудень 2025'!R61</f>
        <v>#REF!</v>
      </c>
      <c r="S61" s="71" t="e">
        <f>'січень 2025'!S61+'лютий 2025'!S61+'березень 2025'!S61+'квітень 2025'!S61+'травень 2025'!S61+'червень 2025 '!#REF!+'липень 2025'!#REF!+'серпень 2025 '!S61+'вересень 2025'!S61+'жовтень 2025'!S61+'листопад 2025'!S61+'грудень 2025'!S61</f>
        <v>#REF!</v>
      </c>
      <c r="T61" s="71" t="e">
        <f>'січень 2025'!T61+'лютий 2025'!T61+'березень 2025'!T61+'квітень 2025'!T61+'травень 2025'!T61+'червень 2025 '!#REF!+'липень 2025'!#REF!+'серпень 2025 '!T61+'вересень 2025'!T61+'жовтень 2025'!T61+'листопад 2025'!T61+'грудень 2025'!T61</f>
        <v>#REF!</v>
      </c>
      <c r="U61" s="71" t="e">
        <f>'січень 2025'!U61+'лютий 2025'!U61+'березень 2025'!U61+'квітень 2025'!U61+'травень 2025'!U61+'червень 2025 '!#REF!+'липень 2025'!#REF!+'серпень 2025 '!U61+'вересень 2025'!U61+'жовтень 2025'!U61+'листопад 2025'!U61+'грудень 2025'!U61</f>
        <v>#REF!</v>
      </c>
      <c r="V61" s="71" t="e">
        <f>'січень 2025'!V61+'лютий 2025'!V61+'березень 2025'!V61+'квітень 2025'!V61+'травень 2025'!V61+'червень 2025 '!#REF!+'липень 2025'!#REF!+'серпень 2025 '!V61+'вересень 2025'!V61+'жовтень 2025'!V61+'листопад 2025'!V61+'грудень 2025'!V61</f>
        <v>#REF!</v>
      </c>
      <c r="W61" s="75" t="e">
        <f t="shared" si="3"/>
        <v>#REF!</v>
      </c>
    </row>
    <row r="62" spans="1:25" x14ac:dyDescent="0.3">
      <c r="D62" s="52" t="e">
        <f>'січень 2025'!D62+'лютий 2025'!D62+'березень 2025'!D62+'квітень 2025'!D62+'травень 2025'!D62+'червень 2025 '!D11+'липень 2025'!#REF!+'серпень 2025 '!D62+'вересень 2025'!D62+'жовтень 2025'!D62+'листопад 2025'!D62+'грудень 2025'!D62</f>
        <v>#REF!</v>
      </c>
      <c r="E62" s="52" t="e">
        <f>'січень 2025'!E62+'лютий 2025'!E62+'березень 2025'!E62+'квітень 2025'!E62+'травень 2025'!E62+'червень 2025 '!E11+'липень 2025'!#REF!+'серпень 2025 '!E62+'вересень 2025'!E62+'жовтень 2025'!E62+'листопад 2025'!E62+'грудень 2025'!E62</f>
        <v>#REF!</v>
      </c>
      <c r="F62" s="52" t="e">
        <f>'січень 2025'!F62+'лютий 2025'!F62+'березень 2025'!F62+'квітень 2025'!F62+'травень 2025'!F62+'червень 2025 '!F11+'липень 2025'!#REF!+'серпень 2025 '!F62+'вересень 2025'!F62+'жовтень 2025'!F62+'листопад 2025'!F62+'грудень 2025'!F62</f>
        <v>#REF!</v>
      </c>
      <c r="G62" s="52" t="e">
        <f>'січень 2025'!G62+'лютий 2025'!G62+'березень 2025'!G62+'квітень 2025'!G62+'травень 2025'!G62+'червень 2025 '!G11+'липень 2025'!#REF!+'серпень 2025 '!G62+'вересень 2025'!G62+'жовтень 2025'!G62+'листопад 2025'!G62+'грудень 2025'!G62</f>
        <v>#REF!</v>
      </c>
      <c r="H62" s="52" t="e">
        <f>'січень 2025'!H62+'лютий 2025'!H62+'березень 2025'!H62+'квітень 2025'!H62+'травень 2025'!H62+'червень 2025 '!H11+'липень 2025'!#REF!+'серпень 2025 '!H62+'вересень 2025'!H62+'жовтень 2025'!H62+'листопад 2025'!H62+'грудень 2025'!H62</f>
        <v>#REF!</v>
      </c>
      <c r="I62" s="52" t="e">
        <f>'січень 2025'!I62+'лютий 2025'!I62+'березень 2025'!I62+'квітень 2025'!I62+'травень 2025'!I62+'червень 2025 '!I11+'липень 2025'!#REF!+'серпень 2025 '!I62+'вересень 2025'!I62+'жовтень 2025'!I62+'листопад 2025'!I62+'грудень 2025'!I62</f>
        <v>#REF!</v>
      </c>
      <c r="J62" s="52" t="e">
        <f>'січень 2025'!J62+'лютий 2025'!J62+'березень 2025'!J62+'квітень 2025'!J62+'травень 2025'!J62+'червень 2025 '!J11+'липень 2025'!#REF!+'серпень 2025 '!J62+'вересень 2025'!J62+'жовтень 2025'!J62+'листопад 2025'!J62+'грудень 2025'!J62</f>
        <v>#REF!</v>
      </c>
      <c r="K62" s="52" t="e">
        <f>'січень 2025'!K62+'лютий 2025'!K62+'березень 2025'!K62+'квітень 2025'!K62+'травень 2025'!K62+'червень 2025 '!K11+'липень 2025'!#REF!+'серпень 2025 '!K62+'вересень 2025'!K62+'жовтень 2025'!K62+'листопад 2025'!K62+'грудень 2025'!K62</f>
        <v>#REF!</v>
      </c>
      <c r="L62" s="52" t="e">
        <f>'січень 2025'!L62+'лютий 2025'!L62+'березень 2025'!L62+'квітень 2025'!L62+'травень 2025'!L62+'червень 2025 '!L11+'липень 2025'!#REF!+'серпень 2025 '!L62+'вересень 2025'!L62+'жовтень 2025'!L62+'листопад 2025'!L62+'грудень 2025'!L62</f>
        <v>#REF!</v>
      </c>
      <c r="M62" s="52" t="e">
        <f>'січень 2025'!M62+'лютий 2025'!M62+'березень 2025'!M62+'квітень 2025'!M62+'травень 2025'!M62+'червень 2025 '!M11+'липень 2025'!#REF!+'серпень 2025 '!M62+'вересень 2025'!M62+'жовтень 2025'!M62+'листопад 2025'!M62+'грудень 2025'!M62</f>
        <v>#REF!</v>
      </c>
      <c r="N62" s="52" t="e">
        <f>'січень 2025'!N62+'лютий 2025'!N62+'березень 2025'!N62+'квітень 2025'!N62+'травень 2025'!N62+'червень 2025 '!N11+'липень 2025'!#REF!+'серпень 2025 '!N62+'вересень 2025'!N62+'жовтень 2025'!N62+'листопад 2025'!N62+'грудень 2025'!N62</f>
        <v>#REF!</v>
      </c>
      <c r="O62" s="52" t="e">
        <f>'січень 2025'!O62+'лютий 2025'!O62+'березень 2025'!O62+'квітень 2025'!O62+'травень 2025'!O62+'червень 2025 '!O11+'липень 2025'!#REF!+'серпень 2025 '!O62+'вересень 2025'!O62+'жовтень 2025'!O62+'листопад 2025'!O62+'грудень 2025'!O62</f>
        <v>#REF!</v>
      </c>
      <c r="P62" s="52" t="e">
        <f>'січень 2025'!P62+'лютий 2025'!P62+'березень 2025'!P62+'квітень 2025'!P62+'травень 2025'!P62+'червень 2025 '!P11+'липень 2025'!#REF!+'серпень 2025 '!P62+'вересень 2025'!P62+'жовтень 2025'!P62+'листопад 2025'!P62+'грудень 2025'!P62</f>
        <v>#REF!</v>
      </c>
      <c r="Q62" s="52" t="e">
        <f>'січень 2025'!Q62+'лютий 2025'!Q62+'березень 2025'!Q62+'квітень 2025'!Q62+'травень 2025'!Q62+'червень 2025 '!Q11+'липень 2025'!#REF!+'серпень 2025 '!Q62+'вересень 2025'!Q62+'жовтень 2025'!Q62+'листопад 2025'!Q62+'грудень 2025'!Q62</f>
        <v>#REF!</v>
      </c>
      <c r="R62" s="52" t="e">
        <f>'січень 2025'!R62+'лютий 2025'!R62+'березень 2025'!R62+'квітень 2025'!R62+'травень 2025'!R62+'червень 2025 '!R11+'липень 2025'!#REF!+'серпень 2025 '!R62+'вересень 2025'!R62+'жовтень 2025'!R62+'листопад 2025'!R62+'грудень 2025'!R62</f>
        <v>#REF!</v>
      </c>
      <c r="S62" s="52" t="e">
        <f>'січень 2025'!S62+'лютий 2025'!S62+'березень 2025'!S62+'квітень 2025'!S62+'травень 2025'!S62+'червень 2025 '!S11+'липень 2025'!#REF!+'серпень 2025 '!S62+'вересень 2025'!S62+'жовтень 2025'!S62+'листопад 2025'!S62+'грудень 2025'!S62</f>
        <v>#REF!</v>
      </c>
      <c r="T62" s="52" t="e">
        <f>'січень 2025'!T62+'лютий 2025'!T62+'березень 2025'!T62+'квітень 2025'!T62+'травень 2025'!T62+'червень 2025 '!T11+'липень 2025'!#REF!+'серпень 2025 '!T62+'вересень 2025'!T62+'жовтень 2025'!T62+'листопад 2025'!T62+'грудень 2025'!T62</f>
        <v>#REF!</v>
      </c>
      <c r="U62" s="52" t="e">
        <f>'січень 2025'!U62+'лютий 2025'!U62+'березень 2025'!U62+'квітень 2025'!U62+'травень 2025'!U62+'червень 2025 '!U11+'липень 2025'!#REF!+'серпень 2025 '!U62+'вересень 2025'!U62+'жовтень 2025'!U62+'листопад 2025'!U62+'грудень 2025'!U62</f>
        <v>#REF!</v>
      </c>
      <c r="V62" s="52" t="e">
        <f>'січень 2025'!V62+'лютий 2025'!V62+'березень 2025'!V62+'квітень 2025'!V62+'травень 2025'!V62+'червень 2025 '!V11+'липень 2025'!#REF!+'серпень 2025 '!V62+'вересень 2025'!V62+'жовтень 2025'!V62+'листопад 2025'!V62+'грудень 2025'!V62</f>
        <v>#REF!</v>
      </c>
    </row>
    <row r="63" spans="1:25" ht="15.6" x14ac:dyDescent="0.3">
      <c r="A63" s="92"/>
      <c r="B63" s="93" t="s">
        <v>68</v>
      </c>
      <c r="C63" s="61"/>
      <c r="D63" s="76" t="e">
        <f>'січень 2025'!D63+'лютий 2025'!D63+'березень 2025'!D63+'квітень 2025'!D63+'травень 2025'!D63+'червень 2025 '!D12+'липень 2025'!D10+'серпень 2025 '!D63+'вересень 2025'!D63+'жовтень 2025'!D63+'листопад 2025'!D63+'грудень 2025'!D63</f>
        <v>#REF!</v>
      </c>
      <c r="E63" s="76" t="e">
        <f>'січень 2025'!E63+'лютий 2025'!E63+'березень 2025'!E63+'квітень 2025'!E63+'травень 2025'!E63+'червень 2025 '!E12+'липень 2025'!E10+'серпень 2025 '!E63+'вересень 2025'!E63+'жовтень 2025'!E63+'листопад 2025'!E63+'грудень 2025'!E63</f>
        <v>#REF!</v>
      </c>
      <c r="F63" s="76" t="e">
        <f>'січень 2025'!F63+'лютий 2025'!F63+'березень 2025'!F63+'квітень 2025'!F63+'травень 2025'!F63+'червень 2025 '!F12+'липень 2025'!F10+'серпень 2025 '!F63+'вересень 2025'!F63+'жовтень 2025'!F63+'листопад 2025'!F63+'грудень 2025'!F63</f>
        <v>#REF!</v>
      </c>
      <c r="G63" s="76" t="e">
        <f>'січень 2025'!G63+'лютий 2025'!G63+'березень 2025'!G63+'квітень 2025'!G63+'травень 2025'!G63+'червень 2025 '!G12+'липень 2025'!G10+'серпень 2025 '!G63+'вересень 2025'!G63+'жовтень 2025'!G63+'листопад 2025'!G63+'грудень 2025'!G63</f>
        <v>#REF!</v>
      </c>
      <c r="H63" s="76" t="e">
        <f>'січень 2025'!H63+'лютий 2025'!H63+'березень 2025'!H63+'квітень 2025'!H63+'травень 2025'!H63+'червень 2025 '!H12+'липень 2025'!H10+'серпень 2025 '!H63+'вересень 2025'!H63+'жовтень 2025'!H63+'листопад 2025'!H63+'грудень 2025'!H63</f>
        <v>#REF!</v>
      </c>
      <c r="I63" s="76" t="e">
        <f>'січень 2025'!I63+'лютий 2025'!I63+'березень 2025'!I63+'квітень 2025'!I63+'травень 2025'!I63+'червень 2025 '!I12+'липень 2025'!I10+'серпень 2025 '!I63+'вересень 2025'!I63+'жовтень 2025'!I63+'листопад 2025'!I63+'грудень 2025'!I63</f>
        <v>#REF!</v>
      </c>
      <c r="J63" s="76" t="e">
        <f>'січень 2025'!J63+'лютий 2025'!J63+'березень 2025'!J63+'квітень 2025'!J63+'травень 2025'!J63+'червень 2025 '!J12+'липень 2025'!J10+'серпень 2025 '!J63+'вересень 2025'!J63+'жовтень 2025'!J63+'листопад 2025'!J63+'грудень 2025'!J63</f>
        <v>#REF!</v>
      </c>
      <c r="K63" s="76" t="e">
        <f>'січень 2025'!K63+'лютий 2025'!K63+'березень 2025'!K63+'квітень 2025'!K63+'травень 2025'!K63+'червень 2025 '!K12+'липень 2025'!K10+'серпень 2025 '!K63+'вересень 2025'!K63+'жовтень 2025'!K63+'листопад 2025'!K63+'грудень 2025'!K63</f>
        <v>#REF!</v>
      </c>
      <c r="L63" s="76" t="e">
        <f>'січень 2025'!L63+'лютий 2025'!L63+'березень 2025'!L63+'квітень 2025'!L63+'травень 2025'!L63+'червень 2025 '!L12+'липень 2025'!L10+'серпень 2025 '!L63+'вересень 2025'!L63+'жовтень 2025'!L63+'листопад 2025'!L63+'грудень 2025'!L63</f>
        <v>#REF!</v>
      </c>
      <c r="M63" s="76" t="e">
        <f>'січень 2025'!M63+'лютий 2025'!M63+'березень 2025'!M63+'квітень 2025'!M63+'травень 2025'!M63+'червень 2025 '!M12+'липень 2025'!M10+'серпень 2025 '!M63+'вересень 2025'!M63+'жовтень 2025'!M63+'листопад 2025'!M63+'грудень 2025'!M63</f>
        <v>#REF!</v>
      </c>
      <c r="N63" s="76" t="e">
        <f>'січень 2025'!N63+'лютий 2025'!N63+'березень 2025'!N63+'квітень 2025'!N63+'травень 2025'!N63+'червень 2025 '!N12+'липень 2025'!N10+'серпень 2025 '!N63+'вересень 2025'!N63+'жовтень 2025'!N63+'листопад 2025'!N63+'грудень 2025'!N63</f>
        <v>#REF!</v>
      </c>
      <c r="O63" s="76" t="e">
        <f>'січень 2025'!O63+'лютий 2025'!O63+'березень 2025'!O63+'квітень 2025'!O63+'травень 2025'!O63+'червень 2025 '!O12+'липень 2025'!O10+'серпень 2025 '!O63+'вересень 2025'!O63+'жовтень 2025'!O63+'листопад 2025'!O63+'грудень 2025'!O63</f>
        <v>#REF!</v>
      </c>
      <c r="P63" s="76" t="e">
        <f>'січень 2025'!P63+'лютий 2025'!P63+'березень 2025'!P63+'квітень 2025'!P63+'травень 2025'!P63+'червень 2025 '!P12+'липень 2025'!P10+'серпень 2025 '!P63+'вересень 2025'!P63+'жовтень 2025'!P63+'листопад 2025'!P63+'грудень 2025'!P63</f>
        <v>#REF!</v>
      </c>
      <c r="Q63" s="76" t="e">
        <f>'січень 2025'!Q63+'лютий 2025'!Q63+'березень 2025'!Q63+'квітень 2025'!Q63+'травень 2025'!Q63+'червень 2025 '!Q12+'липень 2025'!Q10+'серпень 2025 '!Q63+'вересень 2025'!Q63+'жовтень 2025'!Q63+'листопад 2025'!Q63+'грудень 2025'!Q63</f>
        <v>#REF!</v>
      </c>
      <c r="R63" s="76" t="e">
        <f>'січень 2025'!R63+'лютий 2025'!R63+'березень 2025'!R63+'квітень 2025'!R63+'травень 2025'!R63+'червень 2025 '!R12+'липень 2025'!R10+'серпень 2025 '!R63+'вересень 2025'!R63+'жовтень 2025'!R63+'листопад 2025'!R63+'грудень 2025'!R63</f>
        <v>#REF!</v>
      </c>
      <c r="S63" s="76" t="e">
        <f>'січень 2025'!S63+'лютий 2025'!S63+'березень 2025'!S63+'квітень 2025'!S63+'травень 2025'!S63+'червень 2025 '!S12+'липень 2025'!S10+'серпень 2025 '!S63+'вересень 2025'!S63+'жовтень 2025'!S63+'листопад 2025'!S63+'грудень 2025'!S63</f>
        <v>#REF!</v>
      </c>
      <c r="T63" s="76" t="e">
        <f>'січень 2025'!T63+'лютий 2025'!T63+'березень 2025'!T63+'квітень 2025'!T63+'травень 2025'!T63+'червень 2025 '!T12+'липень 2025'!T10+'серпень 2025 '!T63+'вересень 2025'!T63+'жовтень 2025'!T63+'листопад 2025'!T63+'грудень 2025'!T63</f>
        <v>#REF!</v>
      </c>
      <c r="U63" s="76" t="e">
        <f>'січень 2025'!U63+'лютий 2025'!U63+'березень 2025'!U63+'квітень 2025'!U63+'травень 2025'!U63+'червень 2025 '!U12+'липень 2025'!U10+'серпень 2025 '!U63+'вересень 2025'!U63+'жовтень 2025'!U63+'листопад 2025'!U63+'грудень 2025'!U63</f>
        <v>#REF!</v>
      </c>
      <c r="V63" s="76" t="e">
        <f>'січень 2025'!V63+'лютий 2025'!V63+'березень 2025'!V63+'квітень 2025'!V63+'травень 2025'!V63+'червень 2025 '!V12+'липень 2025'!V10+'серпень 2025 '!V63+'вересень 2025'!V63+'жовтень 2025'!V63+'листопад 2025'!V63+'грудень 2025'!V63</f>
        <v>#REF!</v>
      </c>
      <c r="W63" s="62" t="e">
        <f t="shared" ref="W63" si="4">W30+W50+W55+W57+W59+W61</f>
        <v>#REF!</v>
      </c>
      <c r="Y63" s="77"/>
    </row>
    <row r="64" spans="1:25" x14ac:dyDescent="0.3"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</row>
    <row r="65" spans="1:27" s="36" customFormat="1" ht="14.4" x14ac:dyDescent="0.3">
      <c r="A65" s="94"/>
      <c r="B65" s="94"/>
      <c r="C65" s="64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65"/>
      <c r="X65" s="64"/>
      <c r="Y65" s="64"/>
      <c r="Z65" s="64"/>
      <c r="AA65" s="64"/>
    </row>
    <row r="66" spans="1:27" x14ac:dyDescent="0.3"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</row>
    <row r="67" spans="1:27" x14ac:dyDescent="0.3">
      <c r="A67" s="95"/>
      <c r="B67" s="96" t="s">
        <v>62</v>
      </c>
      <c r="C67" s="66"/>
      <c r="D67" s="71">
        <f>'січень 2025'!D67+'лютий 2025'!D67+'березень 2025'!D67+'квітень 2025'!D67+'травень 2025'!D67+'червень 2025 '!D13+'липень 2025'!D14+'серпень 2025 '!D67+'вересень 2025'!D67+'жовтень 2025'!D67+'листопад 2025'!D67+'грудень 2025'!D67</f>
        <v>0</v>
      </c>
      <c r="E67" s="71">
        <f>'січень 2025'!E67+'лютий 2025'!E67+'березень 2025'!E67+'квітень 2025'!E67+'травень 2025'!E67+'червень 2025 '!E13+'липень 2025'!E14+'серпень 2025 '!E67+'вересень 2025'!E67+'жовтень 2025'!E67+'листопад 2025'!E67+'грудень 2025'!E67</f>
        <v>0</v>
      </c>
      <c r="F67" s="71">
        <f>'січень 2025'!F67+'лютий 2025'!F67+'березень 2025'!F67+'квітень 2025'!F67+'травень 2025'!F67+'червень 2025 '!F13+'липень 2025'!F14+'серпень 2025 '!F67+'вересень 2025'!F67+'жовтень 2025'!F67+'листопад 2025'!F67+'грудень 2025'!F67</f>
        <v>0</v>
      </c>
      <c r="G67" s="71">
        <f>'січень 2025'!G67+'лютий 2025'!G67+'березень 2025'!G67+'квітень 2025'!G67+'травень 2025'!G67+'червень 2025 '!G13+'липень 2025'!G14+'серпень 2025 '!G67+'вересень 2025'!G67+'жовтень 2025'!G67+'листопад 2025'!G67+'грудень 2025'!G67</f>
        <v>0</v>
      </c>
      <c r="H67" s="71">
        <f>'січень 2025'!H67+'лютий 2025'!H67+'березень 2025'!H67+'квітень 2025'!H67+'травень 2025'!H67+'червень 2025 '!H13+'липень 2025'!H14+'серпень 2025 '!H67+'вересень 2025'!H67+'жовтень 2025'!H67+'листопад 2025'!H67+'грудень 2025'!H67</f>
        <v>0</v>
      </c>
      <c r="I67" s="71">
        <f>'січень 2025'!I67+'лютий 2025'!I67+'березень 2025'!I67+'квітень 2025'!I67+'травень 2025'!I67+'червень 2025 '!I13+'липень 2025'!I14+'серпень 2025 '!I67+'вересень 2025'!I67+'жовтень 2025'!I67+'листопад 2025'!I67+'грудень 2025'!I67</f>
        <v>0</v>
      </c>
      <c r="J67" s="71">
        <f>'січень 2025'!J67+'лютий 2025'!J67+'березень 2025'!J67+'квітень 2025'!J67+'травень 2025'!J67+'червень 2025 '!J13+'липень 2025'!J14+'серпень 2025 '!J67+'вересень 2025'!J67+'жовтень 2025'!J67+'листопад 2025'!J67+'грудень 2025'!J67</f>
        <v>0</v>
      </c>
      <c r="K67" s="71">
        <f>'січень 2025'!K67+'лютий 2025'!K67+'березень 2025'!K67+'квітень 2025'!K67+'травень 2025'!K67+'червень 2025 '!K13+'липень 2025'!K14+'серпень 2025 '!K67+'вересень 2025'!K67+'жовтень 2025'!K67+'листопад 2025'!K67+'грудень 2025'!K67</f>
        <v>0</v>
      </c>
      <c r="L67" s="71">
        <f>'січень 2025'!L67+'лютий 2025'!L67+'березень 2025'!L67+'квітень 2025'!L67+'травень 2025'!L67+'червень 2025 '!L13+'липень 2025'!L14+'серпень 2025 '!L67+'вересень 2025'!L67+'жовтень 2025'!L67+'листопад 2025'!L67+'грудень 2025'!L67</f>
        <v>0</v>
      </c>
      <c r="M67" s="71">
        <f>'січень 2025'!M67+'лютий 2025'!M67+'березень 2025'!M67+'квітень 2025'!M67+'травень 2025'!M67+'червень 2025 '!M13+'липень 2025'!M14+'серпень 2025 '!M67+'вересень 2025'!M67+'жовтень 2025'!M67+'листопад 2025'!M67+'грудень 2025'!M67</f>
        <v>0</v>
      </c>
      <c r="N67" s="71">
        <f>'січень 2025'!N67+'лютий 2025'!N67+'березень 2025'!N67+'квітень 2025'!N67+'травень 2025'!N67+'червень 2025 '!N13+'липень 2025'!N14+'серпень 2025 '!N67+'вересень 2025'!N67+'жовтень 2025'!N67+'листопад 2025'!N67+'грудень 2025'!N67</f>
        <v>0</v>
      </c>
      <c r="O67" s="71">
        <f>'січень 2025'!O67+'лютий 2025'!O67+'березень 2025'!O67+'квітень 2025'!O67+'травень 2025'!O67+'червень 2025 '!O13+'липень 2025'!O14+'серпень 2025 '!O67+'вересень 2025'!O67+'жовтень 2025'!O67+'листопад 2025'!O67+'грудень 2025'!O67</f>
        <v>0</v>
      </c>
      <c r="P67" s="71">
        <f>'січень 2025'!P67+'лютий 2025'!P67+'березень 2025'!P67+'квітень 2025'!P67+'травень 2025'!P67+'червень 2025 '!P13+'липень 2025'!P14+'серпень 2025 '!P67+'вересень 2025'!P67+'жовтень 2025'!P67+'листопад 2025'!P67+'грудень 2025'!P67</f>
        <v>0</v>
      </c>
      <c r="Q67" s="71">
        <f>'січень 2025'!Q67+'лютий 2025'!Q67+'березень 2025'!Q67+'квітень 2025'!Q67+'травень 2025'!Q67+'червень 2025 '!Q13+'липень 2025'!Q14+'серпень 2025 '!Q67+'вересень 2025'!Q67+'жовтень 2025'!Q67+'листопад 2025'!Q67+'грудень 2025'!Q67</f>
        <v>60030</v>
      </c>
      <c r="R67" s="71">
        <f>'січень 2025'!R67+'лютий 2025'!R67+'березень 2025'!R67+'квітень 2025'!R67+'травень 2025'!R67+'червень 2025 '!R13+'липень 2025'!R14+'серпень 2025 '!R67+'вересень 2025'!R67+'жовтень 2025'!R67+'листопад 2025'!R67+'грудень 2025'!R67</f>
        <v>0</v>
      </c>
      <c r="S67" s="71">
        <f>'січень 2025'!S67+'лютий 2025'!S67+'березень 2025'!S67+'квітень 2025'!S67+'травень 2025'!S67+'червень 2025 '!S13+'липень 2025'!S14+'серпень 2025 '!S67+'вересень 2025'!S67+'жовтень 2025'!S67+'листопад 2025'!S67+'грудень 2025'!S67</f>
        <v>0</v>
      </c>
      <c r="T67" s="71">
        <f>'січень 2025'!T67+'лютий 2025'!T67+'березень 2025'!T67+'квітень 2025'!T67+'травень 2025'!T67+'червень 2025 '!T13+'липень 2025'!T14+'серпень 2025 '!T67+'вересень 2025'!T67+'жовтень 2025'!T67+'листопад 2025'!T67+'грудень 2025'!T67</f>
        <v>0</v>
      </c>
      <c r="U67" s="71">
        <f>'січень 2025'!U67+'лютий 2025'!U67+'березень 2025'!U67+'квітень 2025'!U67+'травень 2025'!U67+'червень 2025 '!U13+'липень 2025'!U14+'серпень 2025 '!U67+'вересень 2025'!U67+'жовтень 2025'!U67+'листопад 2025'!U67+'грудень 2025'!U67</f>
        <v>0</v>
      </c>
      <c r="V67" s="71">
        <f>'січень 2025'!V67+'лютий 2025'!V67+'березень 2025'!V67+'квітень 2025'!V67+'травень 2025'!V67+'червень 2025 '!V13+'липень 2025'!V14+'серпень 2025 '!V67+'вересень 2025'!V67+'жовтень 2025'!V67+'листопад 2025'!V67+'грудень 2025'!V67</f>
        <v>0</v>
      </c>
      <c r="W67" s="54">
        <f>SUM(D67:V67)</f>
        <v>60030</v>
      </c>
    </row>
    <row r="68" spans="1:27" x14ac:dyDescent="0.3">
      <c r="B68" s="97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1"/>
    </row>
    <row r="69" spans="1:27" x14ac:dyDescent="0.3">
      <c r="B69" s="97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4"/>
    </row>
    <row r="70" spans="1:27" ht="14.4" x14ac:dyDescent="0.3">
      <c r="A70" s="98"/>
      <c r="B70" s="99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4"/>
    </row>
    <row r="71" spans="1:27" x14ac:dyDescent="0.3">
      <c r="A71" s="78"/>
      <c r="B71" s="78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1"/>
    </row>
    <row r="72" spans="1:27" ht="14.4" x14ac:dyDescent="0.3">
      <c r="A72" s="98"/>
      <c r="B72" s="100"/>
      <c r="C72" s="67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1"/>
    </row>
    <row r="73" spans="1:27" x14ac:dyDescent="0.3">
      <c r="A73" s="78"/>
      <c r="B73" s="78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1"/>
    </row>
    <row r="74" spans="1:27" x14ac:dyDescent="0.3">
      <c r="A74" s="101"/>
      <c r="B74" s="10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1"/>
    </row>
    <row r="75" spans="1:27" ht="14.4" x14ac:dyDescent="0.3">
      <c r="A75" s="90"/>
      <c r="B75" s="86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</row>
    <row r="76" spans="1:27" x14ac:dyDescent="0.3"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1"/>
    </row>
    <row r="77" spans="1:27" ht="14.4" x14ac:dyDescent="0.3">
      <c r="A77" s="95"/>
      <c r="B77" s="86"/>
      <c r="C77" s="54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54"/>
    </row>
    <row r="78" spans="1:27" x14ac:dyDescent="0.3"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1:27" ht="15.6" x14ac:dyDescent="0.3">
      <c r="A79" s="103"/>
      <c r="B79" s="93"/>
      <c r="C79" s="68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62"/>
      <c r="Y79" s="77"/>
    </row>
    <row r="80" spans="1:27" x14ac:dyDescent="0.3"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</row>
    <row r="81" spans="1:27" s="36" customFormat="1" ht="14.4" x14ac:dyDescent="0.3">
      <c r="A81" s="94"/>
      <c r="B81" s="94"/>
      <c r="C81" s="64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65"/>
      <c r="X81" s="64"/>
      <c r="Y81" s="64"/>
      <c r="Z81" s="64"/>
      <c r="AA81" s="64"/>
    </row>
    <row r="85" spans="1:27" x14ac:dyDescent="0.3">
      <c r="J85" s="51"/>
      <c r="N85" s="51"/>
    </row>
    <row r="86" spans="1:27" x14ac:dyDescent="0.3">
      <c r="J86" s="51"/>
      <c r="N86" s="51"/>
    </row>
    <row r="87" spans="1:27" x14ac:dyDescent="0.3">
      <c r="J87" s="51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E60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D8" s="1">
        <f>'січень 2025'!D81</f>
        <v>0</v>
      </c>
      <c r="E8" s="1">
        <f>'січень 2025'!E81</f>
        <v>0</v>
      </c>
      <c r="F8" s="1">
        <f>'січень 2025'!F81</f>
        <v>0</v>
      </c>
      <c r="G8" s="1">
        <f>'січень 2025'!G81</f>
        <v>0</v>
      </c>
      <c r="H8" s="1">
        <f>'січень 2025'!H81</f>
        <v>0</v>
      </c>
      <c r="I8" s="1">
        <f>'січень 2025'!I81</f>
        <v>0</v>
      </c>
      <c r="J8" s="1">
        <f>'січень 2025'!J81</f>
        <v>0</v>
      </c>
      <c r="K8" s="1">
        <f>'січень 2025'!K81</f>
        <v>0</v>
      </c>
      <c r="L8" s="1">
        <f>'січень 2025'!L81</f>
        <v>0</v>
      </c>
      <c r="M8" s="1">
        <f>'січень 2025'!M81</f>
        <v>0</v>
      </c>
      <c r="N8" s="1">
        <f>'січень 2025'!N81</f>
        <v>0</v>
      </c>
      <c r="O8" s="1">
        <f>'січень 2025'!O81</f>
        <v>0</v>
      </c>
      <c r="P8" s="1">
        <f>'січень 2025'!P81</f>
        <v>0</v>
      </c>
      <c r="Q8" s="1">
        <f>'січень 2025'!Q81</f>
        <v>0</v>
      </c>
      <c r="R8" s="1">
        <f>'січень 2025'!R81</f>
        <v>0</v>
      </c>
      <c r="S8" s="1">
        <f>'січень 2025'!S81</f>
        <v>0</v>
      </c>
      <c r="T8" s="1">
        <f>'січень 2025'!T81</f>
        <v>0</v>
      </c>
      <c r="U8" s="1">
        <f>'січень 2025'!U81</f>
        <v>0</v>
      </c>
      <c r="V8" s="1">
        <f>'січень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'січень 2025'!Y10</f>
        <v>649569.73</v>
      </c>
      <c r="D10" s="12">
        <v>427840.34</v>
      </c>
      <c r="E10" s="12">
        <v>97347.23</v>
      </c>
      <c r="F10">
        <v>304.2</v>
      </c>
      <c r="H10">
        <v>103932.04</v>
      </c>
      <c r="J10">
        <v>634.30999999999995</v>
      </c>
      <c r="L10">
        <v>486434.61</v>
      </c>
      <c r="M10">
        <v>6138</v>
      </c>
      <c r="N10">
        <v>55009.17</v>
      </c>
      <c r="P10">
        <v>3183.33</v>
      </c>
      <c r="W10">
        <f>SUM(D10:V10)</f>
        <v>1180823.23</v>
      </c>
      <c r="Y10">
        <f>W10+C10</f>
        <v>1830392.96</v>
      </c>
    </row>
    <row r="11" spans="1:25" x14ac:dyDescent="0.3">
      <c r="A11">
        <v>2</v>
      </c>
      <c r="B11" t="s">
        <v>2</v>
      </c>
      <c r="C11" s="15">
        <f>'січень 2025'!Y11</f>
        <v>713977.25</v>
      </c>
      <c r="D11" s="12">
        <v>397265.7</v>
      </c>
      <c r="E11" s="12">
        <v>88144.320000000007</v>
      </c>
      <c r="F11">
        <v>304.2</v>
      </c>
      <c r="H11">
        <v>65253.66</v>
      </c>
      <c r="J11">
        <v>697.11</v>
      </c>
      <c r="L11">
        <v>407620.89</v>
      </c>
      <c r="M11">
        <v>4092</v>
      </c>
      <c r="N11">
        <v>40532.29</v>
      </c>
      <c r="P11">
        <v>823.28</v>
      </c>
      <c r="W11">
        <f t="shared" ref="W11:W29" si="0">SUM(D11:V11)</f>
        <v>1004733.4500000001</v>
      </c>
      <c r="Y11">
        <f t="shared" ref="Y11:Y29" si="1">W11+C11</f>
        <v>1718710.7000000002</v>
      </c>
    </row>
    <row r="12" spans="1:25" x14ac:dyDescent="0.3">
      <c r="A12">
        <v>3</v>
      </c>
      <c r="B12" t="s">
        <v>3</v>
      </c>
      <c r="C12" s="15">
        <f>'січень 2025'!Y12</f>
        <v>331028.87</v>
      </c>
      <c r="D12" s="12">
        <v>222822.38</v>
      </c>
      <c r="E12" s="12">
        <v>53690.42</v>
      </c>
      <c r="F12">
        <v>304.2</v>
      </c>
      <c r="H12">
        <v>21041.23</v>
      </c>
      <c r="J12">
        <v>444.31</v>
      </c>
      <c r="M12">
        <v>1785</v>
      </c>
      <c r="N12">
        <v>49252.38</v>
      </c>
      <c r="O12" s="14">
        <v>60066.54</v>
      </c>
      <c r="P12">
        <v>3183.33</v>
      </c>
      <c r="R12">
        <v>506.06</v>
      </c>
      <c r="W12">
        <f t="shared" si="0"/>
        <v>413095.85</v>
      </c>
      <c r="Y12">
        <f t="shared" si="1"/>
        <v>744124.72</v>
      </c>
    </row>
    <row r="13" spans="1:25" x14ac:dyDescent="0.3">
      <c r="A13">
        <v>4</v>
      </c>
      <c r="B13" t="s">
        <v>4</v>
      </c>
      <c r="C13" s="15">
        <f>'січень 2025'!Y13</f>
        <v>0</v>
      </c>
      <c r="D13" s="12"/>
      <c r="E13" s="12"/>
      <c r="O13" s="14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15">
        <f>'січень 2025'!Y14</f>
        <v>861620.78</v>
      </c>
      <c r="D14" s="12">
        <v>455951.19</v>
      </c>
      <c r="E14" s="12">
        <v>98462.1</v>
      </c>
      <c r="F14">
        <v>304.2</v>
      </c>
      <c r="H14">
        <v>91607.5</v>
      </c>
      <c r="J14">
        <v>702.31</v>
      </c>
      <c r="L14">
        <v>414063.55</v>
      </c>
      <c r="M14">
        <v>6820</v>
      </c>
      <c r="N14">
        <v>75141.73</v>
      </c>
      <c r="O14" s="14"/>
      <c r="P14">
        <v>1306.7</v>
      </c>
      <c r="W14">
        <f t="shared" si="0"/>
        <v>1144359.28</v>
      </c>
      <c r="Y14">
        <f t="shared" si="1"/>
        <v>2005980.06</v>
      </c>
    </row>
    <row r="15" spans="1:25" x14ac:dyDescent="0.3">
      <c r="A15">
        <v>6</v>
      </c>
      <c r="B15" t="s">
        <v>6</v>
      </c>
      <c r="C15" s="15">
        <f>'січень 2025'!Y15</f>
        <v>642175.07999999996</v>
      </c>
      <c r="D15" s="12">
        <v>326528.39</v>
      </c>
      <c r="E15" s="12">
        <v>72685.53</v>
      </c>
      <c r="F15">
        <v>304.2</v>
      </c>
      <c r="H15">
        <v>85945.74</v>
      </c>
      <c r="J15">
        <v>534.30999999999995</v>
      </c>
      <c r="L15">
        <v>524296.47</v>
      </c>
      <c r="M15">
        <v>2728</v>
      </c>
      <c r="N15">
        <v>35881.07</v>
      </c>
      <c r="O15" s="14"/>
      <c r="P15">
        <v>4994.5</v>
      </c>
      <c r="W15">
        <f t="shared" si="0"/>
        <v>1053898.21</v>
      </c>
      <c r="Y15">
        <f t="shared" si="1"/>
        <v>1696073.29</v>
      </c>
    </row>
    <row r="16" spans="1:25" x14ac:dyDescent="0.3">
      <c r="A16">
        <v>7</v>
      </c>
      <c r="B16" t="s">
        <v>7</v>
      </c>
      <c r="C16" s="15">
        <f>'січень 2025'!Y16</f>
        <v>819448.52999999991</v>
      </c>
      <c r="D16" s="12">
        <v>475770.65</v>
      </c>
      <c r="E16" s="12">
        <v>107728.44</v>
      </c>
      <c r="F16">
        <v>304.2</v>
      </c>
      <c r="H16">
        <v>118738.05</v>
      </c>
      <c r="J16">
        <v>839.91</v>
      </c>
      <c r="L16">
        <v>373469.18</v>
      </c>
      <c r="M16">
        <v>6479</v>
      </c>
      <c r="N16">
        <v>123352.31</v>
      </c>
      <c r="O16" s="14"/>
      <c r="P16">
        <v>4209.8999999999996</v>
      </c>
      <c r="W16">
        <f t="shared" si="0"/>
        <v>1210891.6400000001</v>
      </c>
      <c r="Y16">
        <f t="shared" si="1"/>
        <v>2030340.17</v>
      </c>
    </row>
    <row r="17" spans="1:25" x14ac:dyDescent="0.3">
      <c r="A17">
        <v>8</v>
      </c>
      <c r="B17" t="s">
        <v>8</v>
      </c>
      <c r="C17" s="15">
        <f>'січень 2025'!Y17</f>
        <v>413340.68</v>
      </c>
      <c r="D17" s="12">
        <v>355523.84000000003</v>
      </c>
      <c r="E17" s="12">
        <v>79727.429999999993</v>
      </c>
      <c r="F17">
        <v>304.2</v>
      </c>
      <c r="H17">
        <v>58639.28</v>
      </c>
      <c r="J17">
        <v>509.5</v>
      </c>
      <c r="M17">
        <v>1700</v>
      </c>
      <c r="N17">
        <v>47869.88</v>
      </c>
      <c r="O17" s="14">
        <v>95621.14</v>
      </c>
      <c r="P17">
        <v>9100</v>
      </c>
      <c r="R17">
        <v>506.06</v>
      </c>
      <c r="W17">
        <f t="shared" si="0"/>
        <v>649501.33000000007</v>
      </c>
      <c r="Y17">
        <f t="shared" si="1"/>
        <v>1062842.01</v>
      </c>
    </row>
    <row r="18" spans="1:25" x14ac:dyDescent="0.3">
      <c r="A18">
        <v>9</v>
      </c>
      <c r="B18" t="s">
        <v>9</v>
      </c>
      <c r="C18" s="15">
        <f>'січень 2025'!Y18</f>
        <v>482807.75</v>
      </c>
      <c r="D18" s="12">
        <v>263801.52</v>
      </c>
      <c r="E18" s="12">
        <v>55240.35</v>
      </c>
      <c r="F18">
        <v>304.2</v>
      </c>
      <c r="H18">
        <v>73940.070000000007</v>
      </c>
      <c r="J18">
        <v>669.1</v>
      </c>
      <c r="L18">
        <v>237556.33</v>
      </c>
      <c r="M18">
        <v>3410</v>
      </c>
      <c r="N18">
        <v>37047.550000000003</v>
      </c>
      <c r="O18" s="14"/>
      <c r="P18">
        <v>3348</v>
      </c>
      <c r="W18">
        <f t="shared" si="0"/>
        <v>675317.12</v>
      </c>
      <c r="Y18">
        <f t="shared" si="1"/>
        <v>1158124.8700000001</v>
      </c>
    </row>
    <row r="19" spans="1:25" x14ac:dyDescent="0.3">
      <c r="A19">
        <v>10</v>
      </c>
      <c r="B19" t="s">
        <v>10</v>
      </c>
      <c r="C19" s="15">
        <f>'січень 2025'!Y19</f>
        <v>592207.16999999993</v>
      </c>
      <c r="D19" s="12">
        <v>348743.43</v>
      </c>
      <c r="E19" s="12">
        <v>76260.070000000007</v>
      </c>
      <c r="F19">
        <v>304.2</v>
      </c>
      <c r="H19">
        <v>89337.5</v>
      </c>
      <c r="J19">
        <v>611.1</v>
      </c>
      <c r="L19">
        <v>270425.59000000003</v>
      </c>
      <c r="M19">
        <v>4433</v>
      </c>
      <c r="N19">
        <v>19377.560000000001</v>
      </c>
      <c r="O19" s="14"/>
      <c r="P19">
        <v>493.97</v>
      </c>
      <c r="W19">
        <f t="shared" si="0"/>
        <v>809986.42</v>
      </c>
      <c r="Y19">
        <f t="shared" si="1"/>
        <v>1402193.5899999999</v>
      </c>
    </row>
    <row r="20" spans="1:25" x14ac:dyDescent="0.3">
      <c r="A20">
        <v>11</v>
      </c>
      <c r="B20" t="s">
        <v>11</v>
      </c>
      <c r="C20" s="15">
        <f>'січень 2025'!Y20</f>
        <v>412950.70999999996</v>
      </c>
      <c r="D20" s="12">
        <v>210814.95</v>
      </c>
      <c r="E20" s="12">
        <v>48343.09</v>
      </c>
      <c r="F20">
        <v>304.2</v>
      </c>
      <c r="H20">
        <v>45844.03</v>
      </c>
      <c r="J20">
        <v>608.29999999999995</v>
      </c>
      <c r="L20">
        <v>486792.43</v>
      </c>
      <c r="M20">
        <v>4092</v>
      </c>
      <c r="N20">
        <v>31394.87</v>
      </c>
      <c r="O20" s="14"/>
      <c r="P20">
        <v>987.93</v>
      </c>
      <c r="W20">
        <f t="shared" si="0"/>
        <v>829181.8</v>
      </c>
      <c r="Y20">
        <f t="shared" si="1"/>
        <v>1242132.51</v>
      </c>
    </row>
    <row r="21" spans="1:25" x14ac:dyDescent="0.3">
      <c r="A21">
        <v>12</v>
      </c>
      <c r="B21" t="s">
        <v>12</v>
      </c>
      <c r="C21" s="15">
        <f>'січень 2025'!Y21</f>
        <v>437304.12</v>
      </c>
      <c r="D21" s="12">
        <v>317260.56</v>
      </c>
      <c r="E21" s="12">
        <v>70671.320000000007</v>
      </c>
      <c r="F21">
        <v>304.2</v>
      </c>
      <c r="H21">
        <v>88010.32</v>
      </c>
      <c r="J21">
        <v>626.29999999999995</v>
      </c>
      <c r="M21">
        <v>4675</v>
      </c>
      <c r="N21">
        <v>54620.35</v>
      </c>
      <c r="O21" s="14">
        <v>119976.73</v>
      </c>
      <c r="P21">
        <v>18454.02</v>
      </c>
      <c r="R21">
        <v>506.07</v>
      </c>
      <c r="W21">
        <f t="shared" si="0"/>
        <v>675104.87</v>
      </c>
      <c r="Y21">
        <f t="shared" si="1"/>
        <v>1112408.99</v>
      </c>
    </row>
    <row r="22" spans="1:25" x14ac:dyDescent="0.3">
      <c r="A22">
        <v>13</v>
      </c>
      <c r="B22" t="s">
        <v>13</v>
      </c>
      <c r="C22" s="15">
        <f>'січень 2025'!Y22</f>
        <v>435418.16000000003</v>
      </c>
      <c r="D22" s="12">
        <v>263010.24</v>
      </c>
      <c r="E22" s="12">
        <v>61671.67</v>
      </c>
      <c r="F22">
        <v>304.2</v>
      </c>
      <c r="H22">
        <v>50538.95</v>
      </c>
      <c r="J22">
        <v>469.9</v>
      </c>
      <c r="M22">
        <v>1700</v>
      </c>
      <c r="N22">
        <v>44424.45</v>
      </c>
      <c r="O22" s="14">
        <v>79770.95</v>
      </c>
      <c r="P22">
        <v>3587.93</v>
      </c>
      <c r="R22">
        <v>506.06</v>
      </c>
      <c r="W22">
        <f t="shared" si="0"/>
        <v>505984.35000000003</v>
      </c>
      <c r="Y22">
        <f t="shared" si="1"/>
        <v>941402.51</v>
      </c>
    </row>
    <row r="23" spans="1:25" x14ac:dyDescent="0.3">
      <c r="A23">
        <v>14</v>
      </c>
      <c r="B23" t="s">
        <v>14</v>
      </c>
      <c r="C23" s="15">
        <f>'січень 2025'!Y23</f>
        <v>406700.9</v>
      </c>
      <c r="D23" s="12">
        <v>330544.81</v>
      </c>
      <c r="E23" s="12">
        <v>69590.899999999994</v>
      </c>
      <c r="F23">
        <v>304.2</v>
      </c>
      <c r="H23">
        <v>82747.240000000005</v>
      </c>
      <c r="J23">
        <v>549.9</v>
      </c>
      <c r="M23">
        <v>3410</v>
      </c>
      <c r="N23">
        <v>46757.41</v>
      </c>
      <c r="O23" s="14">
        <v>116887.44</v>
      </c>
      <c r="P23">
        <v>329.31</v>
      </c>
      <c r="R23">
        <v>506.06</v>
      </c>
      <c r="W23">
        <f t="shared" si="0"/>
        <v>651627.27</v>
      </c>
      <c r="Y23">
        <f t="shared" si="1"/>
        <v>1058328.17</v>
      </c>
    </row>
    <row r="24" spans="1:25" x14ac:dyDescent="0.3">
      <c r="A24">
        <v>15</v>
      </c>
      <c r="B24" t="s">
        <v>15</v>
      </c>
      <c r="C24" s="15">
        <f>'січень 2025'!Y24</f>
        <v>872881.25</v>
      </c>
      <c r="D24" s="12">
        <v>514672.18</v>
      </c>
      <c r="E24" s="12">
        <v>113160.28</v>
      </c>
      <c r="F24">
        <v>304.2</v>
      </c>
      <c r="H24">
        <v>157135.49</v>
      </c>
      <c r="J24">
        <v>907.9</v>
      </c>
      <c r="L24">
        <v>346622.66</v>
      </c>
      <c r="M24">
        <v>5115</v>
      </c>
      <c r="N24">
        <v>58821.82</v>
      </c>
      <c r="O24" s="14"/>
      <c r="P24">
        <v>1756.32</v>
      </c>
      <c r="W24">
        <f t="shared" si="0"/>
        <v>1198495.8500000001</v>
      </c>
      <c r="Y24">
        <f t="shared" si="1"/>
        <v>2071377.1</v>
      </c>
    </row>
    <row r="25" spans="1:25" x14ac:dyDescent="0.3">
      <c r="A25">
        <v>16</v>
      </c>
      <c r="B25" t="s">
        <v>16</v>
      </c>
      <c r="C25" s="15">
        <f>'січень 2025'!Y25</f>
        <v>270440.5</v>
      </c>
      <c r="D25" s="12">
        <v>198934.59</v>
      </c>
      <c r="E25" s="12">
        <v>46934.5</v>
      </c>
      <c r="F25">
        <v>152.1</v>
      </c>
      <c r="H25">
        <v>43190.98</v>
      </c>
      <c r="J25">
        <v>376.7</v>
      </c>
      <c r="L25">
        <v>162924.79</v>
      </c>
      <c r="M25">
        <v>1023</v>
      </c>
      <c r="N25">
        <v>47308.25</v>
      </c>
      <c r="O25" s="14"/>
      <c r="P25">
        <v>493.97</v>
      </c>
      <c r="W25">
        <f t="shared" si="0"/>
        <v>501338.88</v>
      </c>
      <c r="Y25">
        <f t="shared" si="1"/>
        <v>771779.38</v>
      </c>
    </row>
    <row r="26" spans="1:25" x14ac:dyDescent="0.3">
      <c r="A26">
        <v>17</v>
      </c>
      <c r="B26" t="s">
        <v>17</v>
      </c>
      <c r="C26" s="15">
        <f>'січень 2025'!Y26</f>
        <v>138801.1</v>
      </c>
      <c r="D26" s="12">
        <v>108545.56</v>
      </c>
      <c r="E26" s="12">
        <v>22556.27</v>
      </c>
      <c r="F26">
        <v>152.1</v>
      </c>
      <c r="H26">
        <v>6701.07</v>
      </c>
      <c r="J26">
        <v>541.6</v>
      </c>
      <c r="L26" s="12"/>
      <c r="N26">
        <v>36442.71</v>
      </c>
      <c r="O26" s="14"/>
      <c r="P26">
        <v>164.66</v>
      </c>
      <c r="R26">
        <v>1706.93</v>
      </c>
      <c r="W26">
        <f t="shared" si="0"/>
        <v>176810.9</v>
      </c>
      <c r="Y26">
        <f t="shared" si="1"/>
        <v>315612</v>
      </c>
    </row>
    <row r="27" spans="1:25" x14ac:dyDescent="0.3">
      <c r="A27">
        <v>18</v>
      </c>
      <c r="B27" t="s">
        <v>18</v>
      </c>
      <c r="C27" s="15">
        <f>'січень 2025'!Y27</f>
        <v>199627.56</v>
      </c>
      <c r="D27" s="12">
        <v>156927.72</v>
      </c>
      <c r="E27" s="12">
        <v>33330.519999999997</v>
      </c>
      <c r="F27">
        <v>152.1</v>
      </c>
      <c r="H27">
        <v>11759.21</v>
      </c>
      <c r="J27">
        <v>1020.3</v>
      </c>
      <c r="L27" s="12"/>
      <c r="M27">
        <v>1217.52</v>
      </c>
      <c r="N27">
        <v>28849.8</v>
      </c>
      <c r="O27" s="14">
        <v>71101.17</v>
      </c>
      <c r="R27">
        <v>506.06</v>
      </c>
      <c r="W27">
        <f t="shared" si="0"/>
        <v>304864.39999999997</v>
      </c>
      <c r="Y27">
        <f t="shared" si="1"/>
        <v>504491.95999999996</v>
      </c>
    </row>
    <row r="28" spans="1:25" x14ac:dyDescent="0.3">
      <c r="A28">
        <v>19</v>
      </c>
      <c r="B28" t="s">
        <v>19</v>
      </c>
      <c r="C28" s="15">
        <f>'січень 2025'!Y28</f>
        <v>214835.08</v>
      </c>
      <c r="D28" s="12">
        <v>132321.29</v>
      </c>
      <c r="E28" s="12">
        <v>28200.42</v>
      </c>
      <c r="F28">
        <v>152.1</v>
      </c>
      <c r="H28">
        <v>21405.06</v>
      </c>
      <c r="J28">
        <v>1331.8</v>
      </c>
      <c r="L28" s="12"/>
      <c r="M28">
        <v>3314.36</v>
      </c>
      <c r="N28">
        <v>20122.8</v>
      </c>
      <c r="R28">
        <v>1706.93</v>
      </c>
      <c r="W28">
        <f t="shared" si="0"/>
        <v>208554.75999999998</v>
      </c>
      <c r="Y28">
        <f t="shared" si="1"/>
        <v>423389.83999999997</v>
      </c>
    </row>
    <row r="29" spans="1:25" x14ac:dyDescent="0.3">
      <c r="A29">
        <v>20</v>
      </c>
      <c r="B29" t="s">
        <v>20</v>
      </c>
      <c r="C29" s="15">
        <f>'січень 2025'!Y29</f>
        <v>37512.559999999998</v>
      </c>
      <c r="D29" s="12">
        <v>30240.87</v>
      </c>
      <c r="E29" s="12">
        <v>6652.99</v>
      </c>
      <c r="H29">
        <v>12512.52</v>
      </c>
      <c r="L29" s="12"/>
      <c r="W29">
        <f t="shared" si="0"/>
        <v>49406.380000000005</v>
      </c>
      <c r="Y29">
        <f t="shared" si="1"/>
        <v>86918.94</v>
      </c>
    </row>
    <row r="30" spans="1:25" s="29" customFormat="1" ht="14.4" x14ac:dyDescent="0.3">
      <c r="A30" s="2"/>
      <c r="B30" s="3" t="s">
        <v>21</v>
      </c>
      <c r="C30" s="3">
        <f>SUM(C10:C29)</f>
        <v>8932647.7800000012</v>
      </c>
      <c r="D30" s="3">
        <f t="shared" ref="D30:V30" si="2">SUM(D10:D29)</f>
        <v>5537520.209999999</v>
      </c>
      <c r="E30" s="3">
        <f t="shared" si="2"/>
        <v>1230397.8499999999</v>
      </c>
      <c r="F30" s="3">
        <f t="shared" si="2"/>
        <v>4867.2000000000007</v>
      </c>
      <c r="G30" s="3">
        <f t="shared" si="2"/>
        <v>0</v>
      </c>
      <c r="H30" s="3">
        <f t="shared" si="2"/>
        <v>1228279.9400000002</v>
      </c>
      <c r="I30" s="3">
        <f t="shared" si="2"/>
        <v>0</v>
      </c>
      <c r="J30" s="3">
        <f t="shared" si="2"/>
        <v>12074.66</v>
      </c>
      <c r="K30" s="3">
        <f t="shared" si="2"/>
        <v>0</v>
      </c>
      <c r="L30" s="3">
        <f t="shared" si="2"/>
        <v>3710206.5000000005</v>
      </c>
      <c r="M30" s="3">
        <f t="shared" si="2"/>
        <v>62131.88</v>
      </c>
      <c r="N30" s="3">
        <f t="shared" si="2"/>
        <v>852206.4</v>
      </c>
      <c r="O30" s="3">
        <f t="shared" si="2"/>
        <v>543423.97</v>
      </c>
      <c r="P30" s="3">
        <f t="shared" si="2"/>
        <v>56417.150000000009</v>
      </c>
      <c r="Q30" s="3">
        <f t="shared" si="2"/>
        <v>0</v>
      </c>
      <c r="R30" s="3">
        <f t="shared" si="2"/>
        <v>6450.2300000000005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13243975.99</v>
      </c>
      <c r="X30" s="3"/>
      <c r="Y30" s="3">
        <f t="shared" ref="Y30" si="3">SUM(Y10:Y29)</f>
        <v>22176623.77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'січень 2025'!Y32</f>
        <v>1063034.0900000001</v>
      </c>
      <c r="D32">
        <v>833966.46</v>
      </c>
      <c r="E32">
        <v>187428.61</v>
      </c>
      <c r="F32">
        <v>760.5</v>
      </c>
      <c r="H32">
        <v>61336.17</v>
      </c>
      <c r="I32">
        <v>90821.42</v>
      </c>
      <c r="J32" s="15">
        <v>3444.97</v>
      </c>
      <c r="M32">
        <v>2125</v>
      </c>
      <c r="N32">
        <v>81902.48</v>
      </c>
      <c r="O32" s="14">
        <v>208156.41</v>
      </c>
      <c r="P32">
        <v>1317.24</v>
      </c>
      <c r="R32">
        <v>709.39</v>
      </c>
      <c r="W32">
        <f>SUM(D32:V32)</f>
        <v>1471968.6499999997</v>
      </c>
      <c r="Y32">
        <f>W32+C32</f>
        <v>2535002.7399999998</v>
      </c>
    </row>
    <row r="33" spans="1:25" x14ac:dyDescent="0.3">
      <c r="A33">
        <v>2</v>
      </c>
      <c r="B33" t="s">
        <v>24</v>
      </c>
      <c r="C33" s="15">
        <f>'січень 2025'!Y33</f>
        <v>916916.46000000008</v>
      </c>
      <c r="D33">
        <v>774141.33</v>
      </c>
      <c r="E33">
        <v>166522.76</v>
      </c>
      <c r="F33">
        <v>304.2</v>
      </c>
      <c r="J33" s="15">
        <v>4314.78</v>
      </c>
      <c r="M33">
        <v>212.5</v>
      </c>
      <c r="N33">
        <v>50569.61</v>
      </c>
      <c r="O33" s="14">
        <v>119894.15</v>
      </c>
      <c r="P33">
        <v>4851.83</v>
      </c>
      <c r="R33">
        <v>709.38</v>
      </c>
      <c r="W33">
        <f t="shared" ref="W33:W49" si="4">SUM(D33:V33)</f>
        <v>1121520.5399999998</v>
      </c>
      <c r="Y33">
        <f t="shared" ref="Y33:Y49" si="5">W33+C33</f>
        <v>2038437</v>
      </c>
    </row>
    <row r="34" spans="1:25" x14ac:dyDescent="0.3">
      <c r="A34">
        <v>3</v>
      </c>
      <c r="B34" s="10" t="s">
        <v>48</v>
      </c>
      <c r="C34" s="15">
        <f>'січень 2025'!Y34</f>
        <v>566204.79</v>
      </c>
      <c r="D34">
        <v>466194.52</v>
      </c>
      <c r="E34">
        <v>103279.58</v>
      </c>
      <c r="F34">
        <v>33694.5</v>
      </c>
      <c r="H34">
        <v>21570.39</v>
      </c>
      <c r="I34">
        <v>40147.440000000002</v>
      </c>
      <c r="J34" s="15">
        <v>1532.73</v>
      </c>
      <c r="M34">
        <v>1275</v>
      </c>
      <c r="N34">
        <v>38299.93</v>
      </c>
      <c r="O34" s="14">
        <v>125114.17</v>
      </c>
      <c r="P34">
        <v>6463.9</v>
      </c>
      <c r="R34">
        <v>709.38</v>
      </c>
      <c r="W34">
        <f t="shared" si="4"/>
        <v>838281.54</v>
      </c>
      <c r="Y34">
        <f t="shared" si="5"/>
        <v>1404486.33</v>
      </c>
    </row>
    <row r="35" spans="1:25" x14ac:dyDescent="0.3">
      <c r="A35">
        <v>4</v>
      </c>
      <c r="B35" t="s">
        <v>25</v>
      </c>
      <c r="C35" s="15">
        <f>'січень 2025'!Y35</f>
        <v>1539932</v>
      </c>
      <c r="D35">
        <v>1063341.6100000001</v>
      </c>
      <c r="E35">
        <v>235377.86</v>
      </c>
      <c r="F35">
        <v>760.5</v>
      </c>
      <c r="H35">
        <v>56309.19</v>
      </c>
      <c r="I35">
        <v>120568.6</v>
      </c>
      <c r="J35" s="15">
        <v>4227.5200000000004</v>
      </c>
      <c r="L35">
        <v>419993.69</v>
      </c>
      <c r="M35">
        <v>3751</v>
      </c>
      <c r="N35">
        <v>35264.92</v>
      </c>
      <c r="O35" s="14"/>
      <c r="P35">
        <v>1975.86</v>
      </c>
      <c r="W35">
        <f t="shared" si="4"/>
        <v>1941570.7500000002</v>
      </c>
      <c r="Y35">
        <f t="shared" si="5"/>
        <v>3481502.75</v>
      </c>
    </row>
    <row r="36" spans="1:25" x14ac:dyDescent="0.3">
      <c r="A36">
        <v>5</v>
      </c>
      <c r="B36" t="s">
        <v>26</v>
      </c>
      <c r="C36" s="15">
        <f>'січень 2025'!Y36</f>
        <v>2123371.0700000003</v>
      </c>
      <c r="D36">
        <v>1421042.4</v>
      </c>
      <c r="E36">
        <v>310528.74</v>
      </c>
      <c r="F36">
        <v>14480.5</v>
      </c>
      <c r="H36">
        <v>50773.66</v>
      </c>
      <c r="I36">
        <v>141600.47</v>
      </c>
      <c r="J36" s="15">
        <v>3927.32</v>
      </c>
      <c r="L36">
        <v>787194.44</v>
      </c>
      <c r="M36">
        <v>8388.6</v>
      </c>
      <c r="N36">
        <v>71523.05</v>
      </c>
      <c r="O36" s="14"/>
      <c r="P36">
        <v>4829.88</v>
      </c>
      <c r="W36">
        <f t="shared" si="4"/>
        <v>2814289.0599999996</v>
      </c>
      <c r="Y36">
        <f t="shared" si="5"/>
        <v>4937660.13</v>
      </c>
    </row>
    <row r="37" spans="1:25" x14ac:dyDescent="0.3">
      <c r="A37">
        <v>6</v>
      </c>
      <c r="B37" s="9" t="s">
        <v>45</v>
      </c>
      <c r="C37" s="15">
        <f>'січень 2025'!Y37</f>
        <v>518314.82</v>
      </c>
      <c r="D37">
        <v>420630.52</v>
      </c>
      <c r="E37">
        <v>94298.72</v>
      </c>
      <c r="F37">
        <v>760.5</v>
      </c>
      <c r="H37">
        <v>10907.5</v>
      </c>
      <c r="I37">
        <v>29663.64</v>
      </c>
      <c r="J37" s="15">
        <v>1179.3900000000001</v>
      </c>
      <c r="N37">
        <v>42523.02</v>
      </c>
      <c r="O37" s="14">
        <v>105068</v>
      </c>
      <c r="P37">
        <v>658.62</v>
      </c>
      <c r="R37">
        <v>709.38</v>
      </c>
      <c r="W37">
        <f t="shared" si="4"/>
        <v>706399.29</v>
      </c>
      <c r="Y37">
        <f t="shared" si="5"/>
        <v>1224714.1100000001</v>
      </c>
    </row>
    <row r="38" spans="1:25" x14ac:dyDescent="0.3">
      <c r="A38">
        <v>7</v>
      </c>
      <c r="B38" s="10" t="s">
        <v>49</v>
      </c>
      <c r="C38" s="15">
        <f>'січень 2025'!Y38</f>
        <v>441019.76</v>
      </c>
      <c r="D38">
        <v>331052.14</v>
      </c>
      <c r="E38">
        <v>77710.48</v>
      </c>
      <c r="F38">
        <v>760.5</v>
      </c>
      <c r="H38">
        <v>21570.39</v>
      </c>
      <c r="I38">
        <v>40147.449999999997</v>
      </c>
      <c r="J38" s="15">
        <v>1893.32</v>
      </c>
      <c r="M38">
        <v>807.5</v>
      </c>
      <c r="N38">
        <v>19452.63</v>
      </c>
      <c r="O38" s="14">
        <v>67737.649999999994</v>
      </c>
      <c r="P38">
        <v>493.97</v>
      </c>
      <c r="R38">
        <v>709.38</v>
      </c>
      <c r="W38">
        <f t="shared" si="4"/>
        <v>562335.41</v>
      </c>
      <c r="Y38">
        <f t="shared" si="5"/>
        <v>1003355.17</v>
      </c>
    </row>
    <row r="39" spans="1:25" x14ac:dyDescent="0.3">
      <c r="A39">
        <v>8</v>
      </c>
      <c r="B39" t="s">
        <v>27</v>
      </c>
      <c r="C39" s="15">
        <f>'січень 2025'!Y39</f>
        <v>508494.54</v>
      </c>
      <c r="D39">
        <v>412441.42</v>
      </c>
      <c r="E39">
        <v>91887.22</v>
      </c>
      <c r="F39">
        <v>152.1</v>
      </c>
      <c r="J39" s="15">
        <v>1180.77</v>
      </c>
      <c r="M39">
        <v>127.5</v>
      </c>
      <c r="N39">
        <v>31409.05</v>
      </c>
      <c r="O39" s="14">
        <v>47452.7</v>
      </c>
      <c r="P39">
        <v>2524.71</v>
      </c>
      <c r="R39">
        <v>709.38</v>
      </c>
      <c r="W39">
        <f t="shared" si="4"/>
        <v>587884.85</v>
      </c>
      <c r="Y39">
        <f t="shared" si="5"/>
        <v>1096379.3899999999</v>
      </c>
    </row>
    <row r="40" spans="1:25" x14ac:dyDescent="0.3">
      <c r="A40">
        <v>9</v>
      </c>
      <c r="B40" t="s">
        <v>28</v>
      </c>
      <c r="C40" s="15">
        <f>'січень 2025'!Y40</f>
        <v>900945.31</v>
      </c>
      <c r="D40">
        <v>711140.67</v>
      </c>
      <c r="E40">
        <v>165269.78</v>
      </c>
      <c r="F40">
        <v>760.5</v>
      </c>
      <c r="H40">
        <v>27458.54</v>
      </c>
      <c r="I40">
        <v>66377.279999999999</v>
      </c>
      <c r="J40" s="15">
        <v>2345.0700000000002</v>
      </c>
      <c r="M40">
        <v>4910.3999999999996</v>
      </c>
      <c r="N40">
        <v>47059.38</v>
      </c>
      <c r="O40" s="14">
        <v>223274.38</v>
      </c>
      <c r="P40">
        <v>12318.39</v>
      </c>
      <c r="R40">
        <v>709.39</v>
      </c>
      <c r="W40">
        <f t="shared" si="4"/>
        <v>1261623.7799999998</v>
      </c>
      <c r="Y40">
        <f t="shared" si="5"/>
        <v>2162569.09</v>
      </c>
    </row>
    <row r="41" spans="1:25" x14ac:dyDescent="0.3">
      <c r="A41">
        <v>10</v>
      </c>
      <c r="B41" s="11" t="s">
        <v>46</v>
      </c>
      <c r="C41" s="15">
        <f>'січень 2025'!Y41</f>
        <v>890155.84000000008</v>
      </c>
      <c r="D41">
        <v>704584.65</v>
      </c>
      <c r="E41">
        <v>157131.85999999999</v>
      </c>
      <c r="F41">
        <v>760.5</v>
      </c>
      <c r="H41">
        <v>36971.019999999997</v>
      </c>
      <c r="J41" s="15">
        <v>2981.92</v>
      </c>
      <c r="M41">
        <v>3102.5</v>
      </c>
      <c r="N41">
        <v>31506.26</v>
      </c>
      <c r="O41" s="14">
        <v>139476.93</v>
      </c>
      <c r="P41">
        <v>1975.86</v>
      </c>
      <c r="R41">
        <v>709.39</v>
      </c>
      <c r="W41">
        <f t="shared" si="4"/>
        <v>1079200.8900000001</v>
      </c>
      <c r="Y41">
        <f t="shared" si="5"/>
        <v>1969356.7300000002</v>
      </c>
    </row>
    <row r="42" spans="1:25" x14ac:dyDescent="0.3">
      <c r="A42">
        <v>11</v>
      </c>
      <c r="B42" s="11" t="s">
        <v>47</v>
      </c>
      <c r="C42" s="15">
        <f>'січень 2025'!Y42</f>
        <v>803238.75999999989</v>
      </c>
      <c r="D42">
        <v>569486.88</v>
      </c>
      <c r="E42">
        <v>129117.48</v>
      </c>
      <c r="F42">
        <v>760.5</v>
      </c>
      <c r="H42">
        <v>36971.019999999997</v>
      </c>
      <c r="I42">
        <v>220030.13</v>
      </c>
      <c r="J42" s="15">
        <v>3321.68</v>
      </c>
      <c r="L42">
        <v>237405.86</v>
      </c>
      <c r="M42">
        <v>6617.86</v>
      </c>
      <c r="N42">
        <v>27020.37</v>
      </c>
      <c r="O42" s="14"/>
      <c r="P42">
        <v>5554.36</v>
      </c>
      <c r="W42">
        <f t="shared" si="4"/>
        <v>1236286.1400000004</v>
      </c>
      <c r="Y42">
        <f t="shared" si="5"/>
        <v>2039524.9000000004</v>
      </c>
    </row>
    <row r="43" spans="1:25" x14ac:dyDescent="0.3">
      <c r="A43">
        <v>12</v>
      </c>
      <c r="B43" t="s">
        <v>29</v>
      </c>
      <c r="C43" s="15">
        <f>'січень 2025'!Y43</f>
        <v>1357824.17</v>
      </c>
      <c r="D43">
        <v>922401.12</v>
      </c>
      <c r="E43">
        <v>204524.66</v>
      </c>
      <c r="F43">
        <v>760.5</v>
      </c>
      <c r="J43" s="15">
        <v>64963.91</v>
      </c>
      <c r="K43">
        <v>600</v>
      </c>
      <c r="L43">
        <v>474811.74</v>
      </c>
      <c r="M43">
        <v>4703.34</v>
      </c>
      <c r="N43">
        <v>54040.26</v>
      </c>
      <c r="O43" s="14"/>
      <c r="P43">
        <v>5071.37</v>
      </c>
      <c r="W43">
        <f t="shared" si="4"/>
        <v>1731876.9000000001</v>
      </c>
      <c r="Y43">
        <f t="shared" si="5"/>
        <v>3089701.0700000003</v>
      </c>
    </row>
    <row r="44" spans="1:25" x14ac:dyDescent="0.3">
      <c r="A44">
        <v>13</v>
      </c>
      <c r="B44" t="s">
        <v>30</v>
      </c>
      <c r="C44" s="15">
        <f>'січень 2025'!Y44</f>
        <v>2028521.21</v>
      </c>
      <c r="D44">
        <v>1421640.97</v>
      </c>
      <c r="E44">
        <v>313890.46000000002</v>
      </c>
      <c r="F44">
        <v>760.5</v>
      </c>
      <c r="H44">
        <v>61336.33</v>
      </c>
      <c r="I44">
        <v>149709.37</v>
      </c>
      <c r="J44" s="15">
        <v>5835.56</v>
      </c>
      <c r="L44">
        <v>1080659.42</v>
      </c>
      <c r="M44">
        <v>21687.599999999999</v>
      </c>
      <c r="N44">
        <v>60160.61</v>
      </c>
      <c r="O44" s="14"/>
      <c r="P44">
        <v>4281.03</v>
      </c>
      <c r="W44">
        <f t="shared" si="4"/>
        <v>3119961.8499999996</v>
      </c>
      <c r="Y44">
        <f t="shared" si="5"/>
        <v>5148483.0599999996</v>
      </c>
    </row>
    <row r="45" spans="1:25" x14ac:dyDescent="0.3">
      <c r="A45">
        <v>14</v>
      </c>
      <c r="B45" s="9" t="s">
        <v>44</v>
      </c>
      <c r="C45" s="15">
        <f>'січень 2025'!Y45</f>
        <v>2064950.6099999999</v>
      </c>
      <c r="D45">
        <v>1536978</v>
      </c>
      <c r="E45">
        <v>339951.54</v>
      </c>
      <c r="F45">
        <v>760.5</v>
      </c>
      <c r="H45">
        <v>32722.48</v>
      </c>
      <c r="I45">
        <v>88990.94</v>
      </c>
      <c r="J45" s="15">
        <v>7681.14</v>
      </c>
      <c r="K45">
        <v>600</v>
      </c>
      <c r="L45">
        <v>442955.55</v>
      </c>
      <c r="M45">
        <v>5456</v>
      </c>
      <c r="N45">
        <v>61240.68</v>
      </c>
      <c r="O45" s="14"/>
      <c r="P45">
        <v>4829.88</v>
      </c>
      <c r="W45">
        <f t="shared" si="4"/>
        <v>2522166.71</v>
      </c>
      <c r="Y45">
        <f t="shared" si="5"/>
        <v>4587117.32</v>
      </c>
    </row>
    <row r="46" spans="1:25" x14ac:dyDescent="0.3">
      <c r="A46">
        <v>15</v>
      </c>
      <c r="B46" t="s">
        <v>31</v>
      </c>
      <c r="C46" s="15">
        <f>'січень 2025'!Y46</f>
        <v>286060.82</v>
      </c>
      <c r="D46">
        <v>235726.89</v>
      </c>
      <c r="E46">
        <v>48856.47</v>
      </c>
      <c r="F46">
        <v>304.2</v>
      </c>
      <c r="H46">
        <v>5225.22</v>
      </c>
      <c r="I46">
        <v>8973.6200000000008</v>
      </c>
      <c r="J46" s="15">
        <v>1190.8399999999999</v>
      </c>
      <c r="N46">
        <v>36949.82</v>
      </c>
      <c r="O46" s="14"/>
      <c r="R46">
        <v>4073.16</v>
      </c>
      <c r="W46">
        <f t="shared" si="4"/>
        <v>341300.22</v>
      </c>
      <c r="Y46">
        <f t="shared" si="5"/>
        <v>627361.04</v>
      </c>
    </row>
    <row r="47" spans="1:25" x14ac:dyDescent="0.3">
      <c r="A47">
        <v>16</v>
      </c>
      <c r="B47" t="s">
        <v>32</v>
      </c>
      <c r="C47" s="15">
        <f>'січень 2025'!Y47</f>
        <v>894100.03999999992</v>
      </c>
      <c r="D47">
        <v>735815.35</v>
      </c>
      <c r="E47">
        <v>162246.15</v>
      </c>
      <c r="F47">
        <v>37879.5</v>
      </c>
      <c r="H47">
        <v>26413.759999999998</v>
      </c>
      <c r="I47">
        <v>54314.720000000001</v>
      </c>
      <c r="J47" s="15">
        <v>6181.17</v>
      </c>
      <c r="N47">
        <v>49251.87</v>
      </c>
      <c r="O47" s="14">
        <v>155478.20000000001</v>
      </c>
      <c r="P47">
        <v>823.28</v>
      </c>
      <c r="R47">
        <v>709.39</v>
      </c>
      <c r="W47">
        <f t="shared" si="4"/>
        <v>1229113.3899999999</v>
      </c>
      <c r="Y47">
        <f t="shared" si="5"/>
        <v>2123213.4299999997</v>
      </c>
    </row>
    <row r="48" spans="1:25" x14ac:dyDescent="0.3">
      <c r="A48">
        <v>17</v>
      </c>
      <c r="B48" t="s">
        <v>33</v>
      </c>
      <c r="C48" s="15">
        <f>'січень 2025'!Y48</f>
        <v>495701.86</v>
      </c>
      <c r="D48">
        <v>405979.97</v>
      </c>
      <c r="E48">
        <v>91169.31</v>
      </c>
      <c r="F48">
        <v>22316.5</v>
      </c>
      <c r="H48">
        <v>16578.86</v>
      </c>
      <c r="I48">
        <v>23987.84</v>
      </c>
      <c r="J48" s="15">
        <v>1618.62</v>
      </c>
      <c r="M48">
        <v>867.9</v>
      </c>
      <c r="N48">
        <v>43343.87</v>
      </c>
      <c r="O48" s="14">
        <v>111467.73</v>
      </c>
      <c r="P48">
        <v>329.31</v>
      </c>
      <c r="R48">
        <v>709.39</v>
      </c>
      <c r="W48">
        <f t="shared" si="4"/>
        <v>718369.3</v>
      </c>
      <c r="Y48">
        <f t="shared" si="5"/>
        <v>1214071.1600000001</v>
      </c>
    </row>
    <row r="49" spans="1:25" x14ac:dyDescent="0.3">
      <c r="A49">
        <v>18</v>
      </c>
      <c r="B49" t="s">
        <v>34</v>
      </c>
      <c r="C49" s="15">
        <f>'січень 2025'!Y49</f>
        <v>427058.21</v>
      </c>
      <c r="D49">
        <v>343159.11</v>
      </c>
      <c r="E49">
        <v>75495.009999999995</v>
      </c>
      <c r="F49">
        <v>304.2</v>
      </c>
      <c r="J49" s="15">
        <v>1065.48</v>
      </c>
      <c r="M49">
        <v>118.35</v>
      </c>
      <c r="N49">
        <v>21493.97</v>
      </c>
      <c r="O49" s="14">
        <v>65131.06</v>
      </c>
      <c r="R49">
        <v>709.38</v>
      </c>
      <c r="W49">
        <f t="shared" si="4"/>
        <v>507476.56</v>
      </c>
      <c r="Y49">
        <f t="shared" si="5"/>
        <v>934534.77</v>
      </c>
    </row>
    <row r="50" spans="1:25" ht="14.4" x14ac:dyDescent="0.3">
      <c r="A50" s="2"/>
      <c r="B50" s="3" t="s">
        <v>35</v>
      </c>
      <c r="C50" s="3">
        <f>SUM(C32:C49)</f>
        <v>17825844.359999999</v>
      </c>
      <c r="D50" s="3">
        <f t="shared" ref="D50:V50" si="6">SUM(D32:D49)</f>
        <v>13309724.01</v>
      </c>
      <c r="E50" s="3">
        <f t="shared" si="6"/>
        <v>2954686.69</v>
      </c>
      <c r="F50" s="3">
        <f t="shared" si="6"/>
        <v>117040.7</v>
      </c>
      <c r="G50" s="3">
        <f t="shared" si="6"/>
        <v>0</v>
      </c>
      <c r="H50" s="3">
        <f t="shared" si="6"/>
        <v>466144.52999999997</v>
      </c>
      <c r="I50" s="3">
        <f t="shared" si="6"/>
        <v>1075332.9200000002</v>
      </c>
      <c r="J50" s="3">
        <f t="shared" si="6"/>
        <v>118886.18999999999</v>
      </c>
      <c r="K50" s="3">
        <f t="shared" si="6"/>
        <v>1200</v>
      </c>
      <c r="L50" s="3">
        <f t="shared" si="6"/>
        <v>3443020.6999999993</v>
      </c>
      <c r="M50" s="3">
        <f t="shared" si="6"/>
        <v>64151.049999999996</v>
      </c>
      <c r="N50" s="3">
        <f t="shared" si="6"/>
        <v>803011.77999999991</v>
      </c>
      <c r="O50" s="3">
        <f t="shared" si="6"/>
        <v>1368251.38</v>
      </c>
      <c r="P50" s="3">
        <f t="shared" si="6"/>
        <v>58299.489999999991</v>
      </c>
      <c r="Q50" s="3">
        <f t="shared" si="6"/>
        <v>0</v>
      </c>
      <c r="R50" s="3">
        <f t="shared" si="6"/>
        <v>11876.389999999998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23791625.829999998</v>
      </c>
      <c r="X50" s="32"/>
      <c r="Y50" s="32">
        <f t="shared" ref="Y50" si="7">SUM(Y32:Y49)</f>
        <v>41617470.18999999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'січень 2025'!Y52</f>
        <v>318875.52000000002</v>
      </c>
      <c r="D52">
        <v>187580.9</v>
      </c>
      <c r="E52">
        <v>44223.89</v>
      </c>
      <c r="F52">
        <v>2281.5</v>
      </c>
      <c r="J52">
        <v>428.23</v>
      </c>
      <c r="L52">
        <v>309561.61</v>
      </c>
      <c r="N52">
        <v>1404.09</v>
      </c>
      <c r="P52">
        <v>164.66</v>
      </c>
      <c r="W52">
        <f>SUM(D52:V52)</f>
        <v>545644.88</v>
      </c>
      <c r="Y52">
        <f>C52+W52</f>
        <v>864520.4</v>
      </c>
    </row>
    <row r="53" spans="1:25" x14ac:dyDescent="0.3">
      <c r="A53">
        <v>2</v>
      </c>
      <c r="B53" t="s">
        <v>38</v>
      </c>
      <c r="C53" s="15">
        <f>'січень 2025'!Y53</f>
        <v>209614.65000000002</v>
      </c>
      <c r="D53">
        <v>139965.12</v>
      </c>
      <c r="E53">
        <v>31601.4</v>
      </c>
      <c r="F53">
        <v>2281.5</v>
      </c>
      <c r="J53">
        <v>743.82</v>
      </c>
      <c r="L53">
        <v>175644.01</v>
      </c>
      <c r="M53">
        <v>799.6</v>
      </c>
      <c r="N53">
        <v>5994.41</v>
      </c>
      <c r="P53">
        <v>114.16</v>
      </c>
      <c r="W53">
        <f t="shared" ref="W53:W54" si="8">SUM(D53:V53)</f>
        <v>357144.0199999999</v>
      </c>
      <c r="Y53">
        <f t="shared" ref="Y53:Y54" si="9">C53+W53</f>
        <v>566758.66999999993</v>
      </c>
    </row>
    <row r="54" spans="1:25" ht="14.4" x14ac:dyDescent="0.3">
      <c r="A54">
        <v>3</v>
      </c>
      <c r="B54" t="s">
        <v>39</v>
      </c>
      <c r="C54" s="15">
        <f>'січень 2025'!Y54</f>
        <v>208893.41</v>
      </c>
      <c r="D54" s="13">
        <v>148137.26999999999</v>
      </c>
      <c r="E54" s="13">
        <v>34541.99</v>
      </c>
      <c r="F54">
        <v>2281.5</v>
      </c>
      <c r="J54">
        <v>566.22</v>
      </c>
      <c r="N54">
        <v>3564.25</v>
      </c>
      <c r="R54">
        <v>2142.54</v>
      </c>
      <c r="W54">
        <f t="shared" si="8"/>
        <v>191233.77</v>
      </c>
      <c r="Y54">
        <f t="shared" si="9"/>
        <v>400127.18</v>
      </c>
    </row>
    <row r="55" spans="1:25" ht="14.4" x14ac:dyDescent="0.3">
      <c r="A55" s="2"/>
      <c r="B55" s="3" t="s">
        <v>40</v>
      </c>
      <c r="C55" s="3">
        <f>SUM(C52:C54)</f>
        <v>737383.58000000007</v>
      </c>
      <c r="D55" s="3">
        <f t="shared" ref="D55:V55" si="10">SUM(D52:D54)</f>
        <v>475683.29000000004</v>
      </c>
      <c r="E55" s="3">
        <f t="shared" si="10"/>
        <v>110367.28</v>
      </c>
      <c r="F55" s="3">
        <f t="shared" si="10"/>
        <v>6844.5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1738.2700000000002</v>
      </c>
      <c r="K55" s="3">
        <f t="shared" si="10"/>
        <v>0</v>
      </c>
      <c r="L55" s="3">
        <f t="shared" si="10"/>
        <v>485205.62</v>
      </c>
      <c r="M55" s="3">
        <f t="shared" si="10"/>
        <v>799.6</v>
      </c>
      <c r="N55" s="3">
        <f t="shared" si="10"/>
        <v>10962.75</v>
      </c>
      <c r="O55" s="3">
        <f t="shared" si="10"/>
        <v>0</v>
      </c>
      <c r="P55" s="3">
        <f t="shared" si="10"/>
        <v>278.82</v>
      </c>
      <c r="Q55" s="3">
        <f t="shared" si="10"/>
        <v>0</v>
      </c>
      <c r="R55" s="3">
        <f t="shared" si="10"/>
        <v>2142.54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1094022.67</v>
      </c>
      <c r="X55" s="32"/>
      <c r="Y55" s="32">
        <f t="shared" ref="Y55" si="11">SUM(Y52:Y54)</f>
        <v>1831406.2499999998</v>
      </c>
    </row>
    <row r="57" spans="1:25" ht="14.4" x14ac:dyDescent="0.3">
      <c r="A57" s="2"/>
      <c r="B57" s="4" t="s">
        <v>41</v>
      </c>
      <c r="C57" s="4">
        <f>'січень 2025'!Y57</f>
        <v>120686.35</v>
      </c>
      <c r="D57" s="31">
        <v>98506.27</v>
      </c>
      <c r="E57" s="31">
        <v>23396.240000000002</v>
      </c>
      <c r="F57" s="32">
        <v>1521</v>
      </c>
      <c r="G57" s="32"/>
      <c r="H57" s="32"/>
      <c r="I57" s="32"/>
      <c r="J57" s="32">
        <v>279</v>
      </c>
      <c r="K57" s="32">
        <v>1100</v>
      </c>
      <c r="L57" s="32"/>
      <c r="M57" s="32">
        <v>272.8</v>
      </c>
      <c r="N57" s="32">
        <v>1728.11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126803.42000000001</v>
      </c>
      <c r="X57" s="32"/>
      <c r="Y57" s="32">
        <f>C57+W57</f>
        <v>247489.77000000002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'січень 2025'!Y59</f>
        <v>550715.12</v>
      </c>
      <c r="D59" s="32">
        <v>284615.24</v>
      </c>
      <c r="E59" s="32">
        <v>64674.89</v>
      </c>
      <c r="F59" s="32">
        <v>102945.3</v>
      </c>
      <c r="G59" s="32"/>
      <c r="H59" s="32"/>
      <c r="I59" s="32"/>
      <c r="J59" s="32">
        <v>6615.8</v>
      </c>
      <c r="K59" s="32">
        <v>1800</v>
      </c>
      <c r="L59" s="32">
        <v>512804.7</v>
      </c>
      <c r="M59" s="32">
        <v>-1022.03</v>
      </c>
      <c r="N59" s="32">
        <v>3132.21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975566.10999999987</v>
      </c>
      <c r="X59" s="32"/>
      <c r="Y59" s="32">
        <f t="shared" ref="Y59:Y61" si="13">C59+W59</f>
        <v>1526281.23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'січень 2025'!Y61</f>
        <v>166372.86000000002</v>
      </c>
      <c r="D61" s="31">
        <v>129236.79</v>
      </c>
      <c r="E61" s="31">
        <v>28432.1</v>
      </c>
      <c r="F61" s="32">
        <v>1673.1</v>
      </c>
      <c r="G61" s="32"/>
      <c r="H61" s="32"/>
      <c r="I61" s="32"/>
      <c r="J61" s="32"/>
      <c r="K61" s="32"/>
      <c r="L61" s="32"/>
      <c r="M61" s="32"/>
      <c r="N61" s="32">
        <v>2592.1799999999998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161934.16999999998</v>
      </c>
      <c r="X61" s="32"/>
      <c r="Y61" s="32">
        <f t="shared" si="13"/>
        <v>328307.03000000003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19835285.809999995</v>
      </c>
      <c r="E63" s="34">
        <f t="shared" ref="E63:W63" si="14">E30+E50+E55+E57+E59+E61</f>
        <v>4411955.05</v>
      </c>
      <c r="F63" s="34">
        <f t="shared" si="14"/>
        <v>234891.80000000002</v>
      </c>
      <c r="G63" s="34">
        <f t="shared" si="14"/>
        <v>0</v>
      </c>
      <c r="H63" s="34">
        <f t="shared" si="14"/>
        <v>1694424.4700000002</v>
      </c>
      <c r="I63" s="34">
        <f t="shared" si="14"/>
        <v>1075332.9200000002</v>
      </c>
      <c r="J63" s="34">
        <f t="shared" si="14"/>
        <v>139593.91999999998</v>
      </c>
      <c r="K63" s="34">
        <f t="shared" si="14"/>
        <v>4100</v>
      </c>
      <c r="L63" s="34">
        <f t="shared" si="14"/>
        <v>8151237.5199999996</v>
      </c>
      <c r="M63" s="34">
        <f t="shared" si="14"/>
        <v>126333.3</v>
      </c>
      <c r="N63" s="34">
        <f t="shared" si="14"/>
        <v>1673633.43</v>
      </c>
      <c r="O63" s="34">
        <f t="shared" si="14"/>
        <v>1911675.3499999999</v>
      </c>
      <c r="P63" s="34">
        <f t="shared" si="14"/>
        <v>114995.46</v>
      </c>
      <c r="Q63" s="34">
        <f t="shared" si="14"/>
        <v>0</v>
      </c>
      <c r="R63" s="34">
        <f t="shared" si="14"/>
        <v>20469.16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39393928.190000005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28333650.050000001</v>
      </c>
      <c r="D65" s="36">
        <f>D8+D63</f>
        <v>19835285.809999995</v>
      </c>
      <c r="E65" s="36">
        <f t="shared" ref="E65:V65" si="15">E8+E63</f>
        <v>4411955.05</v>
      </c>
      <c r="F65" s="36">
        <f t="shared" si="15"/>
        <v>234891.80000000002</v>
      </c>
      <c r="G65" s="36">
        <f t="shared" si="15"/>
        <v>0</v>
      </c>
      <c r="H65" s="36">
        <f t="shared" si="15"/>
        <v>1694424.4700000002</v>
      </c>
      <c r="I65" s="36">
        <f t="shared" si="15"/>
        <v>1075332.9200000002</v>
      </c>
      <c r="J65" s="36">
        <f t="shared" si="15"/>
        <v>139593.91999999998</v>
      </c>
      <c r="K65" s="36">
        <f t="shared" si="15"/>
        <v>4100</v>
      </c>
      <c r="L65" s="36">
        <f t="shared" si="15"/>
        <v>8151237.5199999996</v>
      </c>
      <c r="M65" s="36">
        <f t="shared" si="15"/>
        <v>126333.3</v>
      </c>
      <c r="N65" s="36">
        <f t="shared" si="15"/>
        <v>1673633.43</v>
      </c>
      <c r="O65" s="36">
        <f t="shared" si="15"/>
        <v>1911675.3499999999</v>
      </c>
      <c r="P65" s="36">
        <f t="shared" si="15"/>
        <v>114995.46</v>
      </c>
      <c r="Q65" s="36">
        <f t="shared" si="15"/>
        <v>0</v>
      </c>
      <c r="R65" s="36">
        <f t="shared" si="15"/>
        <v>20469.16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67727578.239999995</v>
      </c>
    </row>
    <row r="67" spans="1:25" x14ac:dyDescent="0.3">
      <c r="A67" s="32"/>
      <c r="B67" s="37" t="s">
        <v>62</v>
      </c>
      <c r="C67" s="37">
        <f>'січень 2025'!Y67</f>
        <v>1810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5430</v>
      </c>
      <c r="R67" s="32"/>
      <c r="S67" s="32"/>
      <c r="T67" s="32"/>
      <c r="U67" s="32"/>
      <c r="V67" s="32"/>
      <c r="W67" s="32">
        <f>SUM(D67:V67)</f>
        <v>5430</v>
      </c>
      <c r="X67" s="32"/>
      <c r="Y67" s="32">
        <f>C67+W67</f>
        <v>7240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C70" s="20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41"/>
      <c r="L73" s="13"/>
      <c r="W73" s="15"/>
    </row>
    <row r="74" spans="1:25" ht="14.4" x14ac:dyDescent="0.3">
      <c r="A74" s="24"/>
      <c r="B74" s="28"/>
      <c r="C74" s="20"/>
      <c r="J74" s="41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886718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D8" s="1">
        <f>'лютий 2025'!D81</f>
        <v>0</v>
      </c>
      <c r="E8" s="1">
        <f>'лютий 2025'!E81</f>
        <v>0</v>
      </c>
      <c r="F8" s="1">
        <f>'лютий 2025'!F81</f>
        <v>0</v>
      </c>
      <c r="G8" s="1">
        <f>'лютий 2025'!G81</f>
        <v>0</v>
      </c>
      <c r="H8" s="1">
        <f>'лютий 2025'!H81</f>
        <v>0</v>
      </c>
      <c r="I8" s="1">
        <f>'лютий 2025'!I81</f>
        <v>0</v>
      </c>
      <c r="J8" s="1">
        <f>'лютий 2025'!J81</f>
        <v>0</v>
      </c>
      <c r="K8" s="1">
        <f>'лютий 2025'!K81</f>
        <v>0</v>
      </c>
      <c r="L8" s="1">
        <f>'лютий 2025'!L81</f>
        <v>0</v>
      </c>
      <c r="M8" s="1">
        <f>'лютий 2025'!M81</f>
        <v>0</v>
      </c>
      <c r="N8" s="1">
        <f>'лютий 2025'!N81</f>
        <v>0</v>
      </c>
      <c r="O8" s="1">
        <f>'лютий 2025'!O81</f>
        <v>0</v>
      </c>
      <c r="P8" s="1">
        <f>'лютий 2025'!P81</f>
        <v>0</v>
      </c>
      <c r="Q8" s="1">
        <f>'лютий 2025'!Q81</f>
        <v>0</v>
      </c>
      <c r="R8" s="1">
        <f>'лютий 2025'!R81</f>
        <v>0</v>
      </c>
      <c r="S8" s="1">
        <f>'лютий 2025'!S81</f>
        <v>0</v>
      </c>
      <c r="T8" s="1">
        <f>'лютий 2025'!T81</f>
        <v>0</v>
      </c>
      <c r="U8" s="1">
        <f>'лютий 2025'!U81</f>
        <v>0</v>
      </c>
      <c r="V8" s="1">
        <f>'лютий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19"/>
    </row>
    <row r="10" spans="1:25" x14ac:dyDescent="0.3">
      <c r="A10">
        <v>1</v>
      </c>
      <c r="B10" t="s">
        <v>1</v>
      </c>
      <c r="C10" s="15">
        <f>'лютий 2025'!Y10</f>
        <v>1830392.96</v>
      </c>
      <c r="D10" s="12">
        <v>398988.02</v>
      </c>
      <c r="E10" s="12">
        <v>91594.32</v>
      </c>
      <c r="F10">
        <v>6222.3</v>
      </c>
      <c r="H10">
        <f>58729.4-553.8</f>
        <v>58175.6</v>
      </c>
      <c r="J10" s="15">
        <v>807.74</v>
      </c>
      <c r="L10">
        <v>341112.24</v>
      </c>
      <c r="M10">
        <v>5660.6</v>
      </c>
      <c r="N10">
        <v>51477.05</v>
      </c>
      <c r="P10">
        <v>493.97</v>
      </c>
      <c r="W10">
        <f>SUM(D10:V10)</f>
        <v>954531.83999999997</v>
      </c>
      <c r="Y10">
        <f>W10+C10</f>
        <v>2784924.8</v>
      </c>
    </row>
    <row r="11" spans="1:25" x14ac:dyDescent="0.3">
      <c r="A11">
        <v>2</v>
      </c>
      <c r="B11" t="s">
        <v>2</v>
      </c>
      <c r="C11" s="15">
        <f>'лютий 2025'!Y11</f>
        <v>1718710.7000000002</v>
      </c>
      <c r="D11" s="12">
        <v>377588.57</v>
      </c>
      <c r="E11" s="12">
        <v>87819.16</v>
      </c>
      <c r="F11">
        <v>5340.8</v>
      </c>
      <c r="H11">
        <f>35013.32-553.8</f>
        <v>34459.519999999997</v>
      </c>
      <c r="J11" s="15">
        <v>607.74</v>
      </c>
      <c r="L11">
        <v>264141.15999999997</v>
      </c>
      <c r="M11">
        <v>4092</v>
      </c>
      <c r="N11">
        <v>44650.09</v>
      </c>
      <c r="P11">
        <v>493.97</v>
      </c>
      <c r="W11">
        <f t="shared" ref="W11:W29" si="0">SUM(D11:V11)</f>
        <v>819193.00999999989</v>
      </c>
      <c r="Y11">
        <f t="shared" ref="Y11:Y29" si="1">W11+C11</f>
        <v>2537903.71</v>
      </c>
    </row>
    <row r="12" spans="1:25" x14ac:dyDescent="0.3">
      <c r="A12">
        <v>3</v>
      </c>
      <c r="B12" t="s">
        <v>3</v>
      </c>
      <c r="C12" s="15">
        <f>'лютий 2025'!Y12</f>
        <v>744124.72</v>
      </c>
      <c r="D12" s="12">
        <v>226538.8</v>
      </c>
      <c r="E12" s="12">
        <v>54223.8</v>
      </c>
      <c r="F12">
        <v>5646.75</v>
      </c>
      <c r="H12">
        <v>23305.599999999999</v>
      </c>
      <c r="J12" s="15">
        <v>807.74</v>
      </c>
      <c r="M12">
        <v>1402.5</v>
      </c>
      <c r="N12">
        <v>36421.629999999997</v>
      </c>
      <c r="O12" s="18">
        <v>54774.13</v>
      </c>
      <c r="P12">
        <v>329.31</v>
      </c>
      <c r="W12">
        <f t="shared" ref="W12:W27" si="2">SUM(D12:V12)</f>
        <v>403450.25999999995</v>
      </c>
      <c r="Y12">
        <f t="shared" ref="Y12:Y27" si="3">W12+C12</f>
        <v>1147574.98</v>
      </c>
    </row>
    <row r="13" spans="1:25" x14ac:dyDescent="0.3">
      <c r="A13">
        <v>4</v>
      </c>
      <c r="B13" t="s">
        <v>4</v>
      </c>
      <c r="C13" s="15">
        <f>'лютий 2025'!Y13</f>
        <v>0</v>
      </c>
      <c r="D13" s="12"/>
      <c r="E13" s="12"/>
      <c r="J13" s="15"/>
      <c r="O13" s="18"/>
      <c r="W13">
        <f t="shared" si="2"/>
        <v>0</v>
      </c>
      <c r="Y13">
        <f t="shared" si="3"/>
        <v>0</v>
      </c>
    </row>
    <row r="14" spans="1:25" x14ac:dyDescent="0.3">
      <c r="A14">
        <v>5</v>
      </c>
      <c r="B14" t="s">
        <v>5</v>
      </c>
      <c r="C14" s="15">
        <f>'лютий 2025'!Y14</f>
        <v>2005980.06</v>
      </c>
      <c r="D14" s="12">
        <v>461278.19</v>
      </c>
      <c r="E14" s="12">
        <v>106240.73</v>
      </c>
      <c r="F14">
        <v>5950</v>
      </c>
      <c r="H14">
        <v>74885.03</v>
      </c>
      <c r="J14" s="15">
        <v>807.74</v>
      </c>
      <c r="L14">
        <v>278203.63</v>
      </c>
      <c r="M14">
        <v>4092</v>
      </c>
      <c r="N14">
        <v>70993.73</v>
      </c>
      <c r="O14" s="18"/>
      <c r="P14">
        <v>653.35</v>
      </c>
      <c r="W14">
        <f t="shared" si="2"/>
        <v>1003104.4</v>
      </c>
      <c r="Y14">
        <f t="shared" si="3"/>
        <v>3009084.46</v>
      </c>
    </row>
    <row r="15" spans="1:25" x14ac:dyDescent="0.3">
      <c r="A15">
        <v>6</v>
      </c>
      <c r="B15" t="s">
        <v>6</v>
      </c>
      <c r="C15" s="15">
        <f>'лютий 2025'!Y15</f>
        <v>1696073.29</v>
      </c>
      <c r="D15" s="12">
        <v>341026.43</v>
      </c>
      <c r="E15" s="12">
        <v>76236.67</v>
      </c>
      <c r="F15">
        <v>5565.1</v>
      </c>
      <c r="H15">
        <v>54959.32</v>
      </c>
      <c r="J15" s="15">
        <v>807.75</v>
      </c>
      <c r="L15">
        <v>411122.19</v>
      </c>
      <c r="M15">
        <v>4092</v>
      </c>
      <c r="N15">
        <v>33211.29</v>
      </c>
      <c r="O15" s="18"/>
      <c r="P15">
        <v>493.96</v>
      </c>
      <c r="W15">
        <f t="shared" si="2"/>
        <v>927514.71</v>
      </c>
      <c r="Y15">
        <f t="shared" si="3"/>
        <v>2623588</v>
      </c>
    </row>
    <row r="16" spans="1:25" x14ac:dyDescent="0.3">
      <c r="A16">
        <v>7</v>
      </c>
      <c r="B16" t="s">
        <v>7</v>
      </c>
      <c r="C16" s="15">
        <f>'лютий 2025'!Y16</f>
        <v>2030340.17</v>
      </c>
      <c r="D16" s="12">
        <v>511466.43</v>
      </c>
      <c r="E16" s="12">
        <v>112727.06</v>
      </c>
      <c r="F16">
        <v>5837.4</v>
      </c>
      <c r="H16">
        <v>57435.78</v>
      </c>
      <c r="J16" s="15">
        <v>807.75</v>
      </c>
      <c r="L16">
        <v>270923.28999999998</v>
      </c>
      <c r="M16">
        <v>5797</v>
      </c>
      <c r="N16">
        <v>110296.12</v>
      </c>
      <c r="O16" s="18"/>
      <c r="P16">
        <v>1007.25</v>
      </c>
      <c r="W16">
        <f t="shared" si="2"/>
        <v>1076298.08</v>
      </c>
      <c r="Y16">
        <f t="shared" si="3"/>
        <v>3106638.25</v>
      </c>
    </row>
    <row r="17" spans="1:25" x14ac:dyDescent="0.3">
      <c r="A17">
        <v>8</v>
      </c>
      <c r="B17" t="s">
        <v>8</v>
      </c>
      <c r="C17" s="15">
        <f>'лютий 2025'!Y17</f>
        <v>1062842.01</v>
      </c>
      <c r="D17" s="12">
        <v>325822.75</v>
      </c>
      <c r="E17" s="12">
        <v>74315.12</v>
      </c>
      <c r="F17">
        <v>5068.5</v>
      </c>
      <c r="H17">
        <v>41922.660000000003</v>
      </c>
      <c r="J17" s="15">
        <v>807.75</v>
      </c>
      <c r="M17">
        <v>1700</v>
      </c>
      <c r="N17">
        <v>45798.06</v>
      </c>
      <c r="O17" s="18">
        <v>97979.68</v>
      </c>
      <c r="P17">
        <v>15929.31</v>
      </c>
      <c r="W17">
        <f t="shared" si="2"/>
        <v>609343.83000000007</v>
      </c>
      <c r="Y17">
        <f t="shared" si="3"/>
        <v>1672185.84</v>
      </c>
    </row>
    <row r="18" spans="1:25" x14ac:dyDescent="0.3">
      <c r="A18">
        <v>9</v>
      </c>
      <c r="B18" t="s">
        <v>9</v>
      </c>
      <c r="C18" s="15">
        <f>'лютий 2025'!Y18</f>
        <v>1158124.8700000001</v>
      </c>
      <c r="D18" s="12">
        <v>258760.01</v>
      </c>
      <c r="E18" s="12">
        <v>55008.26</v>
      </c>
      <c r="F18">
        <v>5068.5</v>
      </c>
      <c r="H18">
        <v>61954.76</v>
      </c>
      <c r="J18" s="15">
        <v>607.75</v>
      </c>
      <c r="L18">
        <v>168766.29</v>
      </c>
      <c r="M18">
        <v>3410</v>
      </c>
      <c r="N18">
        <v>39997.29</v>
      </c>
      <c r="O18" s="18"/>
      <c r="P18">
        <v>329.31</v>
      </c>
      <c r="W18">
        <f t="shared" si="2"/>
        <v>593902.17000000016</v>
      </c>
      <c r="Y18">
        <f t="shared" si="3"/>
        <v>1752027.0400000003</v>
      </c>
    </row>
    <row r="19" spans="1:25" x14ac:dyDescent="0.3">
      <c r="A19">
        <v>10</v>
      </c>
      <c r="B19" t="s">
        <v>10</v>
      </c>
      <c r="C19" s="15">
        <f>'лютий 2025'!Y19</f>
        <v>1402193.5899999999</v>
      </c>
      <c r="D19" s="12">
        <v>377723.9</v>
      </c>
      <c r="E19" s="12">
        <v>87660.479999999996</v>
      </c>
      <c r="F19">
        <v>5447.6</v>
      </c>
      <c r="H19">
        <f>52523.14-830.7</f>
        <v>51692.44</v>
      </c>
      <c r="J19" s="15">
        <v>807.75</v>
      </c>
      <c r="L19">
        <v>187283.39</v>
      </c>
      <c r="M19">
        <v>5797</v>
      </c>
      <c r="N19">
        <v>18399.41</v>
      </c>
      <c r="O19" s="18"/>
      <c r="P19">
        <v>329.31</v>
      </c>
      <c r="W19">
        <f t="shared" si="2"/>
        <v>735141.28000000014</v>
      </c>
      <c r="Y19">
        <f t="shared" si="3"/>
        <v>2137334.87</v>
      </c>
    </row>
    <row r="20" spans="1:25" x14ac:dyDescent="0.3">
      <c r="A20">
        <v>11</v>
      </c>
      <c r="B20" t="s">
        <v>11</v>
      </c>
      <c r="C20" s="15">
        <f>'лютий 2025'!Y20</f>
        <v>1242132.51</v>
      </c>
      <c r="D20" s="12">
        <v>222398.94</v>
      </c>
      <c r="E20" s="12">
        <v>50543.55</v>
      </c>
      <c r="F20">
        <v>5068.5</v>
      </c>
      <c r="H20">
        <v>43539.74</v>
      </c>
      <c r="J20" s="15">
        <v>807.75</v>
      </c>
      <c r="L20">
        <v>280202.67</v>
      </c>
      <c r="M20">
        <v>2046</v>
      </c>
      <c r="N20">
        <v>43631.64</v>
      </c>
      <c r="O20" s="18"/>
      <c r="P20">
        <v>329.31</v>
      </c>
      <c r="W20">
        <f t="shared" si="2"/>
        <v>648568.1</v>
      </c>
      <c r="Y20">
        <f t="shared" si="3"/>
        <v>1890700.6099999999</v>
      </c>
    </row>
    <row r="21" spans="1:25" x14ac:dyDescent="0.3">
      <c r="A21">
        <v>12</v>
      </c>
      <c r="B21" t="s">
        <v>12</v>
      </c>
      <c r="C21" s="15">
        <f>'лютий 2025'!Y21</f>
        <v>1112408.99</v>
      </c>
      <c r="D21" s="12">
        <v>329071.55</v>
      </c>
      <c r="E21" s="12">
        <v>71826.600000000006</v>
      </c>
      <c r="F21">
        <v>5124.8</v>
      </c>
      <c r="H21">
        <v>64370.49</v>
      </c>
      <c r="J21" s="15">
        <v>807.75</v>
      </c>
      <c r="M21">
        <v>3187.5</v>
      </c>
      <c r="N21">
        <v>53436.47</v>
      </c>
      <c r="O21" s="18">
        <v>120166.2</v>
      </c>
      <c r="P21">
        <v>26329.31</v>
      </c>
      <c r="W21">
        <f t="shared" si="2"/>
        <v>674320.67</v>
      </c>
      <c r="Y21">
        <f t="shared" si="3"/>
        <v>1786729.6600000001</v>
      </c>
    </row>
    <row r="22" spans="1:25" x14ac:dyDescent="0.3">
      <c r="A22">
        <v>13</v>
      </c>
      <c r="B22" t="s">
        <v>13</v>
      </c>
      <c r="C22" s="15">
        <f>'лютий 2025'!Y22</f>
        <v>941402.51</v>
      </c>
      <c r="D22" s="12">
        <v>268067.62</v>
      </c>
      <c r="E22" s="12">
        <v>62608.62</v>
      </c>
      <c r="F22">
        <v>4480.6000000000004</v>
      </c>
      <c r="H22">
        <f>45071.7-553.8</f>
        <v>44517.899999999994</v>
      </c>
      <c r="J22" s="15">
        <v>807.75</v>
      </c>
      <c r="M22">
        <v>1275</v>
      </c>
      <c r="N22">
        <v>36200.22</v>
      </c>
      <c r="O22" s="18">
        <v>78824.19</v>
      </c>
      <c r="P22">
        <v>8129.31</v>
      </c>
      <c r="W22">
        <f t="shared" si="2"/>
        <v>504911.20999999996</v>
      </c>
      <c r="Y22">
        <f t="shared" si="3"/>
        <v>1446313.72</v>
      </c>
    </row>
    <row r="23" spans="1:25" x14ac:dyDescent="0.3">
      <c r="A23">
        <v>14</v>
      </c>
      <c r="B23" t="s">
        <v>14</v>
      </c>
      <c r="C23" s="15">
        <f>'лютий 2025'!Y23</f>
        <v>1058328.17</v>
      </c>
      <c r="D23" s="12">
        <v>294415.84000000003</v>
      </c>
      <c r="E23" s="12">
        <v>61900.17</v>
      </c>
      <c r="F23">
        <v>6006.3</v>
      </c>
      <c r="H23">
        <f>57089.02-553.8</f>
        <v>56535.219999999994</v>
      </c>
      <c r="J23" s="15">
        <v>807.75</v>
      </c>
      <c r="M23">
        <v>3410</v>
      </c>
      <c r="N23">
        <v>53691.08</v>
      </c>
      <c r="O23" s="18">
        <v>132414.63</v>
      </c>
      <c r="P23">
        <v>329.31</v>
      </c>
      <c r="W23">
        <f t="shared" si="2"/>
        <v>609510.30000000005</v>
      </c>
      <c r="Y23">
        <f t="shared" si="3"/>
        <v>1667838.47</v>
      </c>
    </row>
    <row r="24" spans="1:25" x14ac:dyDescent="0.3">
      <c r="A24">
        <v>15</v>
      </c>
      <c r="B24" t="s">
        <v>15</v>
      </c>
      <c r="C24" s="15">
        <f>'лютий 2025'!Y24</f>
        <v>2071377.1</v>
      </c>
      <c r="D24" s="12">
        <v>566265.68999999994</v>
      </c>
      <c r="E24" s="12">
        <v>131400.1</v>
      </c>
      <c r="F24">
        <v>6344.1</v>
      </c>
      <c r="H24">
        <f>83722.4-553.8</f>
        <v>83168.599999999991</v>
      </c>
      <c r="J24" s="15">
        <v>807.75</v>
      </c>
      <c r="L24">
        <v>224389.72</v>
      </c>
      <c r="M24">
        <v>5456</v>
      </c>
      <c r="N24">
        <v>73838.75</v>
      </c>
      <c r="O24" s="18"/>
      <c r="P24">
        <v>878.16</v>
      </c>
      <c r="W24">
        <f t="shared" si="2"/>
        <v>1092548.8699999999</v>
      </c>
      <c r="Y24">
        <f t="shared" si="3"/>
        <v>3163925.9699999997</v>
      </c>
    </row>
    <row r="25" spans="1:25" x14ac:dyDescent="0.3">
      <c r="A25">
        <v>16</v>
      </c>
      <c r="B25" t="s">
        <v>16</v>
      </c>
      <c r="C25" s="15">
        <f>'лютий 2025'!Y25</f>
        <v>771779.38</v>
      </c>
      <c r="D25" s="12">
        <v>203822.67</v>
      </c>
      <c r="E25" s="12">
        <v>47875.839999999997</v>
      </c>
      <c r="F25">
        <v>3171.8</v>
      </c>
      <c r="H25">
        <f>39546.28-276.9</f>
        <v>39269.379999999997</v>
      </c>
      <c r="J25" s="15">
        <v>807.75</v>
      </c>
      <c r="L25">
        <v>81854.080000000002</v>
      </c>
      <c r="M25">
        <v>1364</v>
      </c>
      <c r="N25">
        <v>33211.29</v>
      </c>
      <c r="O25" s="18"/>
      <c r="P25">
        <v>329.31</v>
      </c>
      <c r="W25">
        <f t="shared" si="2"/>
        <v>411706.12</v>
      </c>
      <c r="Y25">
        <f t="shared" si="3"/>
        <v>1183485.5</v>
      </c>
    </row>
    <row r="26" spans="1:25" x14ac:dyDescent="0.3">
      <c r="A26">
        <v>17</v>
      </c>
      <c r="B26" t="s">
        <v>17</v>
      </c>
      <c r="C26" s="15">
        <f>'лютий 2025'!Y26</f>
        <v>315612</v>
      </c>
      <c r="D26" s="12">
        <v>111691.99</v>
      </c>
      <c r="E26" s="12">
        <v>22416.75</v>
      </c>
      <c r="F26">
        <v>2314.3000000000002</v>
      </c>
      <c r="H26">
        <v>14447.1</v>
      </c>
      <c r="J26" s="15">
        <v>600</v>
      </c>
      <c r="L26" s="12"/>
      <c r="N26">
        <v>26148.52</v>
      </c>
      <c r="O26" s="18"/>
      <c r="W26">
        <f t="shared" si="2"/>
        <v>177618.65999999997</v>
      </c>
      <c r="Y26">
        <f t="shared" si="3"/>
        <v>493230.66</v>
      </c>
    </row>
    <row r="27" spans="1:25" x14ac:dyDescent="0.3">
      <c r="A27">
        <v>18</v>
      </c>
      <c r="B27" t="s">
        <v>18</v>
      </c>
      <c r="C27" s="15">
        <f>'лютий 2025'!Y27</f>
        <v>504491.95999999996</v>
      </c>
      <c r="D27" s="12">
        <v>166042.89000000001</v>
      </c>
      <c r="E27" s="12">
        <v>35127.050000000003</v>
      </c>
      <c r="F27">
        <v>2899.5</v>
      </c>
      <c r="H27">
        <f>15325.18-276.9</f>
        <v>15048.28</v>
      </c>
      <c r="J27" s="15">
        <v>679.75</v>
      </c>
      <c r="L27" s="12"/>
      <c r="M27">
        <v>405.84</v>
      </c>
      <c r="N27">
        <v>15797.94</v>
      </c>
      <c r="O27" s="18">
        <v>68158.53</v>
      </c>
      <c r="W27">
        <f t="shared" si="2"/>
        <v>304159.78000000003</v>
      </c>
      <c r="Y27">
        <f t="shared" si="3"/>
        <v>808651.74</v>
      </c>
    </row>
    <row r="28" spans="1:25" x14ac:dyDescent="0.3">
      <c r="A28">
        <v>19</v>
      </c>
      <c r="B28" t="s">
        <v>19</v>
      </c>
      <c r="C28" s="15">
        <f>'лютий 2025'!Y28</f>
        <v>423389.83999999997</v>
      </c>
      <c r="D28" s="12">
        <v>137840.79999999999</v>
      </c>
      <c r="E28" s="12">
        <v>33148.92</v>
      </c>
      <c r="F28">
        <v>2534.9</v>
      </c>
      <c r="H28">
        <f>13229.44-276.9</f>
        <v>12952.54</v>
      </c>
      <c r="J28" s="15">
        <v>647</v>
      </c>
      <c r="L28" s="12"/>
      <c r="M28">
        <v>2096.84</v>
      </c>
      <c r="N28">
        <v>19296.099999999999</v>
      </c>
      <c r="W28">
        <f t="shared" si="0"/>
        <v>208517.09999999998</v>
      </c>
      <c r="Y28">
        <f t="shared" si="1"/>
        <v>631906.93999999994</v>
      </c>
    </row>
    <row r="29" spans="1:25" x14ac:dyDescent="0.3">
      <c r="A29">
        <v>20</v>
      </c>
      <c r="B29" t="s">
        <v>20</v>
      </c>
      <c r="C29" s="15">
        <f>'лютий 2025'!Y29</f>
        <v>86918.94</v>
      </c>
      <c r="D29" s="12">
        <v>28615.87</v>
      </c>
      <c r="E29" s="12">
        <v>6295.49</v>
      </c>
      <c r="H29">
        <v>6640.7</v>
      </c>
      <c r="L29" s="12"/>
      <c r="W29">
        <f t="shared" si="0"/>
        <v>41552.06</v>
      </c>
      <c r="Y29">
        <f t="shared" si="1"/>
        <v>128471</v>
      </c>
    </row>
    <row r="30" spans="1:25" s="29" customFormat="1" ht="14.4" x14ac:dyDescent="0.3">
      <c r="A30" s="2"/>
      <c r="B30" s="3" t="s">
        <v>21</v>
      </c>
      <c r="C30" s="3">
        <f>SUM(C10:C29)</f>
        <v>22176623.77</v>
      </c>
      <c r="D30" s="3">
        <f t="shared" ref="D30:V30" si="4">SUM(D10:D29)</f>
        <v>5607426.96</v>
      </c>
      <c r="E30" s="3">
        <f t="shared" si="4"/>
        <v>1268968.6900000002</v>
      </c>
      <c r="F30" s="3">
        <f t="shared" si="4"/>
        <v>88091.75</v>
      </c>
      <c r="G30" s="3">
        <f t="shared" si="4"/>
        <v>0</v>
      </c>
      <c r="H30" s="3">
        <f t="shared" si="4"/>
        <v>839280.66</v>
      </c>
      <c r="I30" s="3">
        <f t="shared" si="4"/>
        <v>0</v>
      </c>
      <c r="J30" s="3">
        <f t="shared" si="4"/>
        <v>13642.96</v>
      </c>
      <c r="K30" s="3">
        <f t="shared" si="4"/>
        <v>0</v>
      </c>
      <c r="L30" s="3">
        <f t="shared" si="4"/>
        <v>2507998.66</v>
      </c>
      <c r="M30" s="3">
        <f t="shared" si="4"/>
        <v>55284.28</v>
      </c>
      <c r="N30" s="3">
        <f t="shared" si="4"/>
        <v>806496.67999999993</v>
      </c>
      <c r="O30" s="3">
        <f t="shared" si="4"/>
        <v>552317.36</v>
      </c>
      <c r="P30" s="3">
        <f t="shared" si="4"/>
        <v>56384.45</v>
      </c>
      <c r="Q30" s="3">
        <f t="shared" si="4"/>
        <v>0</v>
      </c>
      <c r="R30" s="3">
        <f t="shared" si="4"/>
        <v>0</v>
      </c>
      <c r="S30" s="3">
        <f t="shared" si="4"/>
        <v>0</v>
      </c>
      <c r="T30" s="3">
        <f t="shared" si="4"/>
        <v>0</v>
      </c>
      <c r="U30" s="3">
        <f t="shared" si="4"/>
        <v>0</v>
      </c>
      <c r="V30" s="3">
        <f t="shared" si="4"/>
        <v>0</v>
      </c>
      <c r="W30" s="3">
        <f>SUM(W10:W29)</f>
        <v>11795892.449999997</v>
      </c>
      <c r="X30" s="3"/>
      <c r="Y30" s="3">
        <f t="shared" ref="Y30" si="5">SUM(Y10:Y29)</f>
        <v>33972516.219999991</v>
      </c>
    </row>
    <row r="31" spans="1:25" x14ac:dyDescent="0.3">
      <c r="B31" s="1" t="s">
        <v>22</v>
      </c>
      <c r="C31" s="19"/>
    </row>
    <row r="32" spans="1:25" x14ac:dyDescent="0.3">
      <c r="A32">
        <v>1</v>
      </c>
      <c r="B32" t="s">
        <v>23</v>
      </c>
      <c r="C32" s="15">
        <f>'лютий 2025'!Y32</f>
        <v>2535002.7399999998</v>
      </c>
      <c r="D32">
        <v>856824.83</v>
      </c>
      <c r="E32">
        <v>191570.7</v>
      </c>
      <c r="F32">
        <v>25061</v>
      </c>
      <c r="H32">
        <v>43164.52</v>
      </c>
      <c r="I32">
        <v>95800.48</v>
      </c>
      <c r="J32" s="15">
        <v>4612.42</v>
      </c>
      <c r="M32">
        <v>2422.5</v>
      </c>
      <c r="N32">
        <v>84865.04</v>
      </c>
      <c r="O32" s="18">
        <v>266684.15000000002</v>
      </c>
      <c r="P32">
        <v>658.62</v>
      </c>
      <c r="W32">
        <f>SUM(D32:V32)</f>
        <v>1571664.2600000002</v>
      </c>
      <c r="Y32">
        <f>W32+C32</f>
        <v>4106667</v>
      </c>
    </row>
    <row r="33" spans="1:25" x14ac:dyDescent="0.3">
      <c r="A33">
        <v>2</v>
      </c>
      <c r="B33" t="s">
        <v>24</v>
      </c>
      <c r="C33" s="15">
        <f>'лютий 2025'!Y33</f>
        <v>2038437</v>
      </c>
      <c r="D33">
        <v>765079.97</v>
      </c>
      <c r="E33">
        <v>166072.19</v>
      </c>
      <c r="F33">
        <v>6267.8</v>
      </c>
      <c r="J33" s="15">
        <v>2769.42</v>
      </c>
      <c r="M33">
        <v>637.5</v>
      </c>
      <c r="N33">
        <v>50663.28</v>
      </c>
      <c r="O33" s="18">
        <v>163336.68</v>
      </c>
      <c r="P33">
        <v>965.98</v>
      </c>
      <c r="W33">
        <f t="shared" ref="W33:W49" si="6">SUM(D33:V33)</f>
        <v>1155792.82</v>
      </c>
      <c r="Y33">
        <f t="shared" ref="Y33:Y49" si="7">W33+C33</f>
        <v>3194229.8200000003</v>
      </c>
    </row>
    <row r="34" spans="1:25" x14ac:dyDescent="0.3">
      <c r="A34">
        <v>3</v>
      </c>
      <c r="B34" s="10" t="s">
        <v>48</v>
      </c>
      <c r="C34" s="15">
        <f>'лютий 2025'!Y34</f>
        <v>1404486.33</v>
      </c>
      <c r="D34">
        <v>462066.47</v>
      </c>
      <c r="E34">
        <v>103284.23</v>
      </c>
      <c r="F34">
        <v>27932.1</v>
      </c>
      <c r="H34">
        <v>29725.53</v>
      </c>
      <c r="I34">
        <v>61734.5</v>
      </c>
      <c r="J34" s="15">
        <v>1632.42</v>
      </c>
      <c r="K34">
        <v>600</v>
      </c>
      <c r="M34">
        <v>1487.5</v>
      </c>
      <c r="N34">
        <v>44613.94</v>
      </c>
      <c r="O34" s="18">
        <v>123773.21</v>
      </c>
      <c r="P34">
        <v>10729.31</v>
      </c>
      <c r="W34">
        <f t="shared" si="6"/>
        <v>867579.21</v>
      </c>
      <c r="Y34">
        <f t="shared" si="7"/>
        <v>2272065.54</v>
      </c>
    </row>
    <row r="35" spans="1:25" x14ac:dyDescent="0.3">
      <c r="A35">
        <v>4</v>
      </c>
      <c r="B35" t="s">
        <v>25</v>
      </c>
      <c r="C35" s="15">
        <f>'лютий 2025'!Y35</f>
        <v>3481502.75</v>
      </c>
      <c r="D35">
        <v>1055731.3799999999</v>
      </c>
      <c r="E35">
        <v>233813.67</v>
      </c>
      <c r="F35">
        <v>15101.9</v>
      </c>
      <c r="H35">
        <v>25965.52</v>
      </c>
      <c r="I35">
        <v>190274.11</v>
      </c>
      <c r="J35" s="15">
        <v>4382.43</v>
      </c>
      <c r="L35">
        <v>143712.91</v>
      </c>
      <c r="M35">
        <v>4774</v>
      </c>
      <c r="N35">
        <v>63765.32</v>
      </c>
      <c r="O35" s="18"/>
      <c r="P35">
        <v>987.93</v>
      </c>
      <c r="W35">
        <f t="shared" si="6"/>
        <v>1738509.1699999995</v>
      </c>
      <c r="Y35">
        <f t="shared" si="7"/>
        <v>5220011.92</v>
      </c>
    </row>
    <row r="36" spans="1:25" x14ac:dyDescent="0.3">
      <c r="A36">
        <v>5</v>
      </c>
      <c r="B36" t="s">
        <v>26</v>
      </c>
      <c r="C36" s="15">
        <f>'лютий 2025'!Y36</f>
        <v>4937660.13</v>
      </c>
      <c r="D36">
        <v>1330250.6000000001</v>
      </c>
      <c r="E36">
        <v>296024.07</v>
      </c>
      <c r="F36">
        <v>30762.13</v>
      </c>
      <c r="H36">
        <f>35594.14-1107.6</f>
        <v>34486.54</v>
      </c>
      <c r="I36">
        <v>198929.88</v>
      </c>
      <c r="J36" s="15">
        <v>4382.43</v>
      </c>
      <c r="L36">
        <v>470860.56</v>
      </c>
      <c r="M36">
        <v>13299</v>
      </c>
      <c r="N36">
        <v>71353.41</v>
      </c>
      <c r="O36" s="18"/>
      <c r="P36">
        <v>1317.24</v>
      </c>
      <c r="W36">
        <f t="shared" si="6"/>
        <v>2451665.8600000003</v>
      </c>
      <c r="Y36">
        <f t="shared" si="7"/>
        <v>7389325.9900000002</v>
      </c>
    </row>
    <row r="37" spans="1:25" x14ac:dyDescent="0.3">
      <c r="A37">
        <v>6</v>
      </c>
      <c r="B37" s="9" t="s">
        <v>45</v>
      </c>
      <c r="C37" s="15">
        <f>'лютий 2025'!Y37</f>
        <v>1224714.1100000001</v>
      </c>
      <c r="D37">
        <v>407604.29</v>
      </c>
      <c r="E37">
        <v>94759.42</v>
      </c>
      <c r="F37">
        <v>6530.9</v>
      </c>
      <c r="J37" s="15">
        <v>1797.43</v>
      </c>
      <c r="N37">
        <v>45831.66</v>
      </c>
      <c r="O37" s="18">
        <v>115791</v>
      </c>
      <c r="P37">
        <v>2764.65</v>
      </c>
      <c r="W37">
        <f t="shared" si="6"/>
        <v>675079.35</v>
      </c>
      <c r="Y37">
        <f t="shared" si="7"/>
        <v>1899793.46</v>
      </c>
    </row>
    <row r="38" spans="1:25" x14ac:dyDescent="0.3">
      <c r="A38">
        <v>7</v>
      </c>
      <c r="B38" s="10" t="s">
        <v>49</v>
      </c>
      <c r="C38" s="15">
        <f>'лютий 2025'!Y38</f>
        <v>1003355.17</v>
      </c>
      <c r="D38">
        <v>324486.23</v>
      </c>
      <c r="E38">
        <v>74603.070000000007</v>
      </c>
      <c r="F38">
        <v>6362</v>
      </c>
      <c r="J38" s="15">
        <v>1467.43</v>
      </c>
      <c r="M38">
        <v>722.5</v>
      </c>
      <c r="N38">
        <v>19827.849999999999</v>
      </c>
      <c r="O38" s="18">
        <v>75329.05</v>
      </c>
      <c r="P38">
        <v>164.65</v>
      </c>
      <c r="W38">
        <f t="shared" si="6"/>
        <v>502962.77999999997</v>
      </c>
      <c r="Y38">
        <f t="shared" si="7"/>
        <v>1506317.95</v>
      </c>
    </row>
    <row r="39" spans="1:25" x14ac:dyDescent="0.3">
      <c r="A39">
        <v>8</v>
      </c>
      <c r="B39" t="s">
        <v>27</v>
      </c>
      <c r="C39" s="15">
        <f>'лютий 2025'!Y39</f>
        <v>1096379.3899999999</v>
      </c>
      <c r="D39">
        <v>408654.14</v>
      </c>
      <c r="E39">
        <v>109536.11</v>
      </c>
      <c r="F39">
        <v>4199.3999999999996</v>
      </c>
      <c r="J39" s="15">
        <v>1377.43</v>
      </c>
      <c r="N39">
        <v>32436.77</v>
      </c>
      <c r="O39" s="18">
        <v>51056.14</v>
      </c>
      <c r="W39">
        <f t="shared" si="6"/>
        <v>607259.99</v>
      </c>
      <c r="Y39">
        <f t="shared" si="7"/>
        <v>1703639.38</v>
      </c>
    </row>
    <row r="40" spans="1:25" x14ac:dyDescent="0.3">
      <c r="A40">
        <v>9</v>
      </c>
      <c r="B40" t="s">
        <v>28</v>
      </c>
      <c r="C40" s="15">
        <f>'лютий 2025'!Y40</f>
        <v>2162569.09</v>
      </c>
      <c r="D40">
        <v>738110.58</v>
      </c>
      <c r="E40">
        <v>167821.43</v>
      </c>
      <c r="F40">
        <v>17306.02</v>
      </c>
      <c r="H40">
        <f>14377.5-553.8</f>
        <v>13823.7</v>
      </c>
      <c r="I40">
        <v>64048.26</v>
      </c>
      <c r="J40" s="15">
        <v>2952.43</v>
      </c>
      <c r="M40">
        <v>5933.4</v>
      </c>
      <c r="N40">
        <v>42947.38</v>
      </c>
      <c r="O40" s="18">
        <v>266789.8</v>
      </c>
      <c r="P40">
        <v>1027.45</v>
      </c>
      <c r="W40">
        <f t="shared" si="6"/>
        <v>1320760.45</v>
      </c>
      <c r="Y40">
        <f t="shared" si="7"/>
        <v>3483329.54</v>
      </c>
    </row>
    <row r="41" spans="1:25" x14ac:dyDescent="0.3">
      <c r="A41">
        <v>10</v>
      </c>
      <c r="B41" s="11" t="s">
        <v>46</v>
      </c>
      <c r="C41" s="15">
        <f>'лютий 2025'!Y41</f>
        <v>1969356.7300000002</v>
      </c>
      <c r="D41">
        <v>713151.99</v>
      </c>
      <c r="E41">
        <v>174856.03</v>
      </c>
      <c r="F41">
        <v>12047.38</v>
      </c>
      <c r="J41" s="15">
        <v>3227.43</v>
      </c>
      <c r="M41">
        <v>2465</v>
      </c>
      <c r="N41">
        <v>28551.14</v>
      </c>
      <c r="O41" s="18">
        <v>153030.59</v>
      </c>
      <c r="P41">
        <v>987.93</v>
      </c>
      <c r="W41">
        <f t="shared" si="6"/>
        <v>1088317.49</v>
      </c>
      <c r="Y41">
        <f t="shared" si="7"/>
        <v>3057674.22</v>
      </c>
    </row>
    <row r="42" spans="1:25" x14ac:dyDescent="0.3">
      <c r="A42">
        <v>11</v>
      </c>
      <c r="B42" s="11" t="s">
        <v>47</v>
      </c>
      <c r="C42" s="15">
        <f>'лютий 2025'!Y42</f>
        <v>2039524.9000000004</v>
      </c>
      <c r="D42">
        <v>557615.04</v>
      </c>
      <c r="E42">
        <v>126919.2</v>
      </c>
      <c r="F42">
        <v>10976</v>
      </c>
      <c r="H42">
        <v>56567.7</v>
      </c>
      <c r="I42">
        <v>243217.03</v>
      </c>
      <c r="J42" s="15">
        <v>1257.43</v>
      </c>
      <c r="L42">
        <v>127978.37</v>
      </c>
      <c r="M42">
        <v>4001.06</v>
      </c>
      <c r="N42">
        <v>27814.82</v>
      </c>
      <c r="O42" s="18"/>
      <c r="P42">
        <v>1931.95</v>
      </c>
      <c r="W42">
        <f t="shared" si="6"/>
        <v>1158278.6000000001</v>
      </c>
      <c r="Y42">
        <f t="shared" si="7"/>
        <v>3197803.5000000005</v>
      </c>
    </row>
    <row r="43" spans="1:25" x14ac:dyDescent="0.3">
      <c r="A43">
        <v>12</v>
      </c>
      <c r="B43" t="s">
        <v>29</v>
      </c>
      <c r="C43" s="15">
        <f>'лютий 2025'!Y43</f>
        <v>3089701.0700000003</v>
      </c>
      <c r="D43">
        <v>921363.62</v>
      </c>
      <c r="E43">
        <v>206828.83</v>
      </c>
      <c r="F43">
        <v>13405.9</v>
      </c>
      <c r="J43" s="15">
        <v>9837.43</v>
      </c>
      <c r="K43">
        <v>1100</v>
      </c>
      <c r="L43">
        <v>255956.75</v>
      </c>
      <c r="M43">
        <v>8002.14</v>
      </c>
      <c r="N43">
        <v>55628.42</v>
      </c>
      <c r="O43" s="18"/>
      <c r="P43">
        <v>2897.93</v>
      </c>
      <c r="W43">
        <f t="shared" si="6"/>
        <v>1475021.0199999996</v>
      </c>
      <c r="Y43">
        <f t="shared" si="7"/>
        <v>4564722.09</v>
      </c>
    </row>
    <row r="44" spans="1:25" x14ac:dyDescent="0.3">
      <c r="A44">
        <v>13</v>
      </c>
      <c r="B44" t="s">
        <v>30</v>
      </c>
      <c r="C44" s="15">
        <f>'лютий 2025'!Y44</f>
        <v>5148483.0599999996</v>
      </c>
      <c r="D44">
        <v>1384053.48</v>
      </c>
      <c r="E44">
        <v>304427.90999999997</v>
      </c>
      <c r="F44">
        <v>17750.2</v>
      </c>
      <c r="H44">
        <v>68101.679999999993</v>
      </c>
      <c r="I44">
        <v>223128.22</v>
      </c>
      <c r="J44" s="15">
        <v>11147.43</v>
      </c>
      <c r="L44">
        <v>647239.88</v>
      </c>
      <c r="M44">
        <v>15481.4</v>
      </c>
      <c r="N44">
        <v>65315.14</v>
      </c>
      <c r="O44" s="18"/>
      <c r="P44">
        <v>2963.79</v>
      </c>
      <c r="W44">
        <f t="shared" si="6"/>
        <v>2739609.13</v>
      </c>
      <c r="Y44">
        <f t="shared" si="7"/>
        <v>7888092.1899999995</v>
      </c>
    </row>
    <row r="45" spans="1:25" x14ac:dyDescent="0.3">
      <c r="A45">
        <v>14</v>
      </c>
      <c r="B45" s="9" t="s">
        <v>44</v>
      </c>
      <c r="C45" s="15">
        <f>'лютий 2025'!Y45</f>
        <v>4587117.32</v>
      </c>
      <c r="D45">
        <v>1481020.35</v>
      </c>
      <c r="E45">
        <v>333874.27</v>
      </c>
      <c r="F45">
        <v>8723</v>
      </c>
      <c r="H45">
        <v>45777.33</v>
      </c>
      <c r="I45">
        <v>188460.5</v>
      </c>
      <c r="J45" s="15">
        <v>9682.43</v>
      </c>
      <c r="L45">
        <v>289750.08</v>
      </c>
      <c r="M45">
        <v>6820</v>
      </c>
      <c r="N45">
        <v>93544.04</v>
      </c>
      <c r="O45" s="18"/>
      <c r="P45">
        <v>1317.24</v>
      </c>
      <c r="W45">
        <f t="shared" si="6"/>
        <v>2458969.2400000002</v>
      </c>
      <c r="Y45">
        <f t="shared" si="7"/>
        <v>7046086.5600000005</v>
      </c>
    </row>
    <row r="46" spans="1:25" x14ac:dyDescent="0.3">
      <c r="A46">
        <v>15</v>
      </c>
      <c r="B46" t="s">
        <v>31</v>
      </c>
      <c r="C46" s="15">
        <f>'лютий 2025'!Y46</f>
        <v>627361.04</v>
      </c>
      <c r="D46">
        <v>228231.86</v>
      </c>
      <c r="E46">
        <v>46774.03</v>
      </c>
      <c r="H46">
        <v>4140.75</v>
      </c>
      <c r="I46">
        <v>6313.42</v>
      </c>
      <c r="J46" s="15">
        <v>330</v>
      </c>
      <c r="N46">
        <v>38204.32</v>
      </c>
      <c r="O46" s="18"/>
      <c r="W46">
        <f t="shared" si="6"/>
        <v>323994.38</v>
      </c>
      <c r="Y46">
        <f t="shared" si="7"/>
        <v>951355.42</v>
      </c>
    </row>
    <row r="47" spans="1:25" x14ac:dyDescent="0.3">
      <c r="A47">
        <v>16</v>
      </c>
      <c r="B47" t="s">
        <v>32</v>
      </c>
      <c r="C47" s="15">
        <f>'лютий 2025'!Y47</f>
        <v>2123213.4299999997</v>
      </c>
      <c r="D47">
        <v>713413.2</v>
      </c>
      <c r="E47">
        <v>157481.01</v>
      </c>
      <c r="F47">
        <v>17230.91</v>
      </c>
      <c r="H47">
        <f>16160.6-553.8</f>
        <v>15606.800000000001</v>
      </c>
      <c r="I47">
        <v>49128.66</v>
      </c>
      <c r="J47" s="15">
        <v>2343</v>
      </c>
      <c r="K47">
        <v>300</v>
      </c>
      <c r="N47">
        <v>42920.2</v>
      </c>
      <c r="O47" s="18">
        <v>186881.5</v>
      </c>
      <c r="P47">
        <v>823.28</v>
      </c>
      <c r="W47">
        <f t="shared" si="6"/>
        <v>1186128.56</v>
      </c>
      <c r="Y47">
        <f t="shared" si="7"/>
        <v>3309341.9899999998</v>
      </c>
    </row>
    <row r="48" spans="1:25" x14ac:dyDescent="0.3">
      <c r="A48">
        <v>17</v>
      </c>
      <c r="B48" t="s">
        <v>33</v>
      </c>
      <c r="C48" s="15">
        <f>'лютий 2025'!Y48</f>
        <v>1214071.1600000001</v>
      </c>
      <c r="D48">
        <v>393889.59</v>
      </c>
      <c r="E48">
        <v>86625.919999999998</v>
      </c>
      <c r="F48">
        <v>19503</v>
      </c>
      <c r="H48">
        <v>11068.6</v>
      </c>
      <c r="I48">
        <v>15332.47</v>
      </c>
      <c r="J48" s="15">
        <v>1070</v>
      </c>
      <c r="K48">
        <v>900</v>
      </c>
      <c r="M48">
        <v>986.25</v>
      </c>
      <c r="N48">
        <v>40318.720000000001</v>
      </c>
      <c r="O48" s="18">
        <v>107268.77</v>
      </c>
      <c r="W48">
        <f t="shared" si="6"/>
        <v>676963.32</v>
      </c>
      <c r="Y48">
        <f t="shared" si="7"/>
        <v>1891034.48</v>
      </c>
    </row>
    <row r="49" spans="1:25" x14ac:dyDescent="0.3">
      <c r="A49">
        <v>18</v>
      </c>
      <c r="B49" t="s">
        <v>34</v>
      </c>
      <c r="C49" s="15">
        <f>'лютий 2025'!Y49</f>
        <v>934534.77</v>
      </c>
      <c r="D49">
        <v>340619.49</v>
      </c>
      <c r="E49">
        <v>75793.279999999999</v>
      </c>
      <c r="F49">
        <v>4148</v>
      </c>
      <c r="J49" s="15">
        <v>1170</v>
      </c>
      <c r="M49">
        <v>197.25</v>
      </c>
      <c r="N49">
        <v>19440.41</v>
      </c>
      <c r="O49" s="18">
        <v>57306.42</v>
      </c>
      <c r="W49">
        <f t="shared" si="6"/>
        <v>498674.85</v>
      </c>
      <c r="Y49">
        <f t="shared" si="7"/>
        <v>1433209.62</v>
      </c>
    </row>
    <row r="50" spans="1:25" ht="14.4" x14ac:dyDescent="0.3">
      <c r="A50" s="2"/>
      <c r="B50" s="3" t="s">
        <v>35</v>
      </c>
      <c r="C50" s="3">
        <f>SUM(C32:C49)</f>
        <v>41617470.18999999</v>
      </c>
      <c r="D50" s="3">
        <f t="shared" ref="D50:V50" si="8">SUM(D32:D49)</f>
        <v>13082167.109999998</v>
      </c>
      <c r="E50" s="3">
        <f t="shared" si="8"/>
        <v>2951065.3699999996</v>
      </c>
      <c r="F50" s="3">
        <f t="shared" si="8"/>
        <v>243307.63999999998</v>
      </c>
      <c r="G50" s="3">
        <f t="shared" si="8"/>
        <v>0</v>
      </c>
      <c r="H50" s="3">
        <f t="shared" si="8"/>
        <v>348428.67</v>
      </c>
      <c r="I50" s="3">
        <f t="shared" si="8"/>
        <v>1336367.5299999998</v>
      </c>
      <c r="J50" s="3">
        <f t="shared" si="8"/>
        <v>65438.990000000005</v>
      </c>
      <c r="K50" s="3">
        <f t="shared" si="8"/>
        <v>2900</v>
      </c>
      <c r="L50" s="3">
        <f t="shared" si="8"/>
        <v>1935498.55</v>
      </c>
      <c r="M50" s="3">
        <f t="shared" si="8"/>
        <v>67229.5</v>
      </c>
      <c r="N50" s="3">
        <f t="shared" si="8"/>
        <v>868041.86</v>
      </c>
      <c r="O50" s="3">
        <f t="shared" si="8"/>
        <v>1567247.31</v>
      </c>
      <c r="P50" s="3">
        <f t="shared" si="8"/>
        <v>29537.950000000004</v>
      </c>
      <c r="Q50" s="3">
        <f t="shared" si="8"/>
        <v>0</v>
      </c>
      <c r="R50" s="3">
        <f t="shared" si="8"/>
        <v>0</v>
      </c>
      <c r="S50" s="3">
        <f t="shared" si="8"/>
        <v>0</v>
      </c>
      <c r="T50" s="3">
        <f t="shared" si="8"/>
        <v>0</v>
      </c>
      <c r="U50" s="3">
        <f t="shared" si="8"/>
        <v>0</v>
      </c>
      <c r="V50" s="3">
        <f t="shared" si="8"/>
        <v>0</v>
      </c>
      <c r="W50" s="32">
        <f>SUM(W32:W49)</f>
        <v>22497230.479999997</v>
      </c>
      <c r="X50" s="32"/>
      <c r="Y50" s="32">
        <f t="shared" ref="Y50" si="9">SUM(Y32:Y49)</f>
        <v>64114700.669999994</v>
      </c>
    </row>
    <row r="51" spans="1:25" x14ac:dyDescent="0.3">
      <c r="B51" s="1" t="s">
        <v>36</v>
      </c>
      <c r="C51" s="19"/>
    </row>
    <row r="52" spans="1:25" x14ac:dyDescent="0.3">
      <c r="A52">
        <v>1</v>
      </c>
      <c r="B52" t="s">
        <v>37</v>
      </c>
      <c r="C52" s="15">
        <f>'лютий 2025'!Y52</f>
        <v>864520.4</v>
      </c>
      <c r="D52">
        <v>191805.95</v>
      </c>
      <c r="E52">
        <v>45003.15</v>
      </c>
      <c r="F52">
        <v>4532.5</v>
      </c>
      <c r="J52" s="15">
        <v>809.34</v>
      </c>
      <c r="K52">
        <f>600+300</f>
        <v>900</v>
      </c>
      <c r="L52">
        <v>200999.28</v>
      </c>
      <c r="N52">
        <v>1926.21</v>
      </c>
      <c r="W52">
        <f>SUM(D52:V52)</f>
        <v>445976.43</v>
      </c>
      <c r="Y52">
        <f>C52+W52</f>
        <v>1310496.83</v>
      </c>
    </row>
    <row r="53" spans="1:25" x14ac:dyDescent="0.3">
      <c r="A53">
        <v>2</v>
      </c>
      <c r="B53" t="s">
        <v>38</v>
      </c>
      <c r="C53" s="15">
        <f>'лютий 2025'!Y53</f>
        <v>566758.66999999993</v>
      </c>
      <c r="D53">
        <v>145702.85</v>
      </c>
      <c r="E53">
        <v>32829.379999999997</v>
      </c>
      <c r="F53">
        <v>3224</v>
      </c>
      <c r="J53" s="15">
        <v>681.33</v>
      </c>
      <c r="L53">
        <v>130256.19</v>
      </c>
      <c r="M53">
        <v>892.5</v>
      </c>
      <c r="N53">
        <v>9022.17</v>
      </c>
      <c r="P53">
        <v>57.08</v>
      </c>
      <c r="W53">
        <f t="shared" ref="W53:W54" si="10">SUM(D53:V53)</f>
        <v>322665.5</v>
      </c>
      <c r="Y53">
        <f t="shared" ref="Y53:Y54" si="11">C53+W53</f>
        <v>889424.16999999993</v>
      </c>
    </row>
    <row r="54" spans="1:25" ht="14.4" x14ac:dyDescent="0.3">
      <c r="A54">
        <v>3</v>
      </c>
      <c r="B54" t="s">
        <v>39</v>
      </c>
      <c r="C54" s="15">
        <f>'лютий 2025'!Y54</f>
        <v>400127.18</v>
      </c>
      <c r="D54" s="13">
        <v>161444.45000000001</v>
      </c>
      <c r="E54" s="13">
        <v>35281.25</v>
      </c>
      <c r="F54">
        <v>5266</v>
      </c>
      <c r="J54" s="16">
        <v>609.33000000000004</v>
      </c>
      <c r="N54">
        <v>3321.05</v>
      </c>
      <c r="W54">
        <f t="shared" si="10"/>
        <v>205922.08</v>
      </c>
      <c r="Y54">
        <f t="shared" si="11"/>
        <v>606049.26</v>
      </c>
    </row>
    <row r="55" spans="1:25" ht="14.4" x14ac:dyDescent="0.3">
      <c r="A55" s="2"/>
      <c r="B55" s="3" t="s">
        <v>40</v>
      </c>
      <c r="C55" s="3">
        <f>SUM(C52:C54)</f>
        <v>1831406.2499999998</v>
      </c>
      <c r="D55" s="3">
        <f t="shared" ref="D55:V55" si="12">SUM(D52:D54)</f>
        <v>498953.25000000006</v>
      </c>
      <c r="E55" s="3">
        <f t="shared" si="12"/>
        <v>113113.78</v>
      </c>
      <c r="F55" s="3">
        <f t="shared" si="12"/>
        <v>13022.5</v>
      </c>
      <c r="G55" s="3">
        <f t="shared" si="12"/>
        <v>0</v>
      </c>
      <c r="H55" s="3">
        <f t="shared" si="12"/>
        <v>0</v>
      </c>
      <c r="I55" s="3">
        <f t="shared" si="12"/>
        <v>0</v>
      </c>
      <c r="J55" s="3">
        <f t="shared" si="12"/>
        <v>2100</v>
      </c>
      <c r="K55" s="3">
        <f t="shared" si="12"/>
        <v>900</v>
      </c>
      <c r="L55" s="3">
        <f t="shared" si="12"/>
        <v>331255.46999999997</v>
      </c>
      <c r="M55" s="3">
        <f t="shared" si="12"/>
        <v>892.5</v>
      </c>
      <c r="N55" s="3">
        <f t="shared" si="12"/>
        <v>14269.43</v>
      </c>
      <c r="O55" s="3">
        <f t="shared" si="12"/>
        <v>0</v>
      </c>
      <c r="P55" s="3">
        <f t="shared" si="12"/>
        <v>57.08</v>
      </c>
      <c r="Q55" s="3">
        <f t="shared" si="12"/>
        <v>0</v>
      </c>
      <c r="R55" s="3">
        <f t="shared" si="12"/>
        <v>0</v>
      </c>
      <c r="S55" s="3">
        <f t="shared" si="12"/>
        <v>0</v>
      </c>
      <c r="T55" s="3">
        <f t="shared" si="12"/>
        <v>0</v>
      </c>
      <c r="U55" s="3">
        <f t="shared" si="12"/>
        <v>0</v>
      </c>
      <c r="V55" s="3">
        <f t="shared" si="12"/>
        <v>0</v>
      </c>
      <c r="W55" s="32">
        <f>SUM(W52:W54)</f>
        <v>974564.00999999989</v>
      </c>
      <c r="X55" s="32"/>
      <c r="Y55" s="32">
        <f t="shared" ref="Y55" si="13">SUM(Y52:Y54)</f>
        <v>2805970.26</v>
      </c>
    </row>
    <row r="57" spans="1:25" ht="14.4" x14ac:dyDescent="0.3">
      <c r="A57" s="2"/>
      <c r="B57" s="4" t="s">
        <v>41</v>
      </c>
      <c r="C57" s="4">
        <f>'лютий 2025'!Y57</f>
        <v>247489.77000000002</v>
      </c>
      <c r="D57" s="31">
        <v>95758.49</v>
      </c>
      <c r="E57" s="31">
        <v>23142.6</v>
      </c>
      <c r="F57" s="44">
        <v>1403</v>
      </c>
      <c r="G57" s="32"/>
      <c r="H57" s="32"/>
      <c r="I57" s="32"/>
      <c r="J57" s="32">
        <v>607</v>
      </c>
      <c r="K57" s="32"/>
      <c r="L57" s="32"/>
      <c r="M57" s="32">
        <v>272.8</v>
      </c>
      <c r="N57" s="31">
        <v>1771.22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122955.11</v>
      </c>
      <c r="X57" s="32"/>
      <c r="Y57" s="32">
        <f>C57+W57</f>
        <v>370444.88</v>
      </c>
    </row>
    <row r="58" spans="1:25" x14ac:dyDescent="0.3">
      <c r="B58" s="5"/>
      <c r="C58" s="21"/>
    </row>
    <row r="59" spans="1:25" ht="14.4" x14ac:dyDescent="0.3">
      <c r="A59" s="2"/>
      <c r="B59" s="4" t="s">
        <v>42</v>
      </c>
      <c r="C59" s="4">
        <f>'лютий 2025'!Y59</f>
        <v>1526281.23</v>
      </c>
      <c r="D59" s="32">
        <v>304153.18</v>
      </c>
      <c r="E59" s="32">
        <v>68655.460000000006</v>
      </c>
      <c r="F59" s="44">
        <v>28277.5</v>
      </c>
      <c r="G59" s="32"/>
      <c r="H59" s="32"/>
      <c r="I59" s="32"/>
      <c r="J59" s="32">
        <v>3603</v>
      </c>
      <c r="K59" s="32">
        <v>300</v>
      </c>
      <c r="L59" s="32">
        <v>337527.96</v>
      </c>
      <c r="M59" s="32">
        <v>2751.7</v>
      </c>
      <c r="N59" s="31">
        <v>7262.04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4">SUM(D59:V59)</f>
        <v>752530.84000000008</v>
      </c>
      <c r="X59" s="32"/>
      <c r="Y59" s="32">
        <f t="shared" ref="Y59:Y61" si="15">C59+W59</f>
        <v>2278812.0700000003</v>
      </c>
    </row>
    <row r="60" spans="1:25" x14ac:dyDescent="0.3">
      <c r="B60" s="5"/>
      <c r="C60" s="21"/>
    </row>
    <row r="61" spans="1:25" ht="14.4" x14ac:dyDescent="0.3">
      <c r="A61" s="2"/>
      <c r="B61" s="4" t="s">
        <v>43</v>
      </c>
      <c r="C61" s="4">
        <f>'лютий 2025'!Y61</f>
        <v>328307.03000000003</v>
      </c>
      <c r="D61" s="31">
        <v>126080.81</v>
      </c>
      <c r="E61" s="31">
        <v>28647.65</v>
      </c>
      <c r="F61" s="44">
        <v>2962.2</v>
      </c>
      <c r="G61" s="32"/>
      <c r="H61" s="32"/>
      <c r="I61" s="32"/>
      <c r="J61" s="32"/>
      <c r="K61" s="32"/>
      <c r="L61" s="31">
        <v>4152.96</v>
      </c>
      <c r="M61" s="32"/>
      <c r="N61" s="31">
        <v>2856.1</v>
      </c>
      <c r="O61" s="32"/>
      <c r="P61" s="32"/>
      <c r="Q61" s="32"/>
      <c r="R61" s="32"/>
      <c r="S61" s="32"/>
      <c r="T61" s="32"/>
      <c r="U61" s="32"/>
      <c r="V61" s="32"/>
      <c r="W61" s="32">
        <f t="shared" si="14"/>
        <v>164699.72</v>
      </c>
      <c r="X61" s="32"/>
      <c r="Y61" s="32">
        <f t="shared" si="15"/>
        <v>493006.75</v>
      </c>
    </row>
    <row r="63" spans="1:25" ht="15.6" x14ac:dyDescent="0.3">
      <c r="A63" s="6"/>
      <c r="B63" s="7" t="s">
        <v>55</v>
      </c>
      <c r="C63" s="33" t="s">
        <v>57</v>
      </c>
      <c r="D63" s="34">
        <f>D30+D50+D55+D57+D59+D61</f>
        <v>19714539.799999993</v>
      </c>
      <c r="E63" s="34">
        <f t="shared" ref="E63:W63" si="16">E30+E50+E55+E57+E59+E61</f>
        <v>4453593.55</v>
      </c>
      <c r="F63" s="34">
        <f t="shared" si="16"/>
        <v>377064.59</v>
      </c>
      <c r="G63" s="34">
        <f t="shared" si="16"/>
        <v>0</v>
      </c>
      <c r="H63" s="34">
        <f t="shared" si="16"/>
        <v>1187709.33</v>
      </c>
      <c r="I63" s="34">
        <f t="shared" si="16"/>
        <v>1336367.5299999998</v>
      </c>
      <c r="J63" s="34">
        <f t="shared" si="16"/>
        <v>85391.950000000012</v>
      </c>
      <c r="K63" s="34">
        <f t="shared" si="16"/>
        <v>4100</v>
      </c>
      <c r="L63" s="34">
        <f t="shared" si="16"/>
        <v>5116433.5999999996</v>
      </c>
      <c r="M63" s="34">
        <f t="shared" si="16"/>
        <v>126430.78</v>
      </c>
      <c r="N63" s="34">
        <f t="shared" si="16"/>
        <v>1700697.33</v>
      </c>
      <c r="O63" s="34">
        <f t="shared" si="16"/>
        <v>2119564.67</v>
      </c>
      <c r="P63" s="34">
        <f t="shared" si="16"/>
        <v>85979.48</v>
      </c>
      <c r="Q63" s="34">
        <f t="shared" si="16"/>
        <v>0</v>
      </c>
      <c r="R63" s="34">
        <f t="shared" si="16"/>
        <v>0</v>
      </c>
      <c r="S63" s="34">
        <f t="shared" si="16"/>
        <v>0</v>
      </c>
      <c r="T63" s="34">
        <f t="shared" si="16"/>
        <v>0</v>
      </c>
      <c r="U63" s="34">
        <f t="shared" si="16"/>
        <v>0</v>
      </c>
      <c r="V63" s="34">
        <f t="shared" si="16"/>
        <v>0</v>
      </c>
      <c r="W63" s="34">
        <f t="shared" si="16"/>
        <v>36307872.609999992</v>
      </c>
      <c r="X63" s="34"/>
      <c r="Y63" s="39" t="s">
        <v>57</v>
      </c>
    </row>
    <row r="65" spans="1:25" s="36" customFormat="1" ht="14.4" x14ac:dyDescent="0.3">
      <c r="B65" s="36" t="s">
        <v>56</v>
      </c>
      <c r="C65" s="17">
        <f>C30+C50+C55+C57+C59+C61</f>
        <v>67727578.239999995</v>
      </c>
      <c r="D65" s="36">
        <f>D8+D63</f>
        <v>19714539.799999993</v>
      </c>
      <c r="E65" s="36">
        <f t="shared" ref="E65:V65" si="17">E8+E63</f>
        <v>4453593.55</v>
      </c>
      <c r="F65" s="36">
        <f t="shared" si="17"/>
        <v>377064.59</v>
      </c>
      <c r="G65" s="36">
        <f t="shared" si="17"/>
        <v>0</v>
      </c>
      <c r="H65" s="36">
        <f t="shared" si="17"/>
        <v>1187709.33</v>
      </c>
      <c r="I65" s="36">
        <f t="shared" si="17"/>
        <v>1336367.5299999998</v>
      </c>
      <c r="J65" s="36">
        <f t="shared" si="17"/>
        <v>85391.950000000012</v>
      </c>
      <c r="K65" s="36">
        <f t="shared" si="17"/>
        <v>4100</v>
      </c>
      <c r="L65" s="36">
        <f t="shared" si="17"/>
        <v>5116433.5999999996</v>
      </c>
      <c r="M65" s="36">
        <f t="shared" si="17"/>
        <v>126430.78</v>
      </c>
      <c r="N65" s="36">
        <f t="shared" si="17"/>
        <v>1700697.33</v>
      </c>
      <c r="O65" s="36">
        <f t="shared" si="17"/>
        <v>2119564.67</v>
      </c>
      <c r="P65" s="36">
        <f t="shared" si="17"/>
        <v>85979.48</v>
      </c>
      <c r="Q65" s="36">
        <f t="shared" si="17"/>
        <v>0</v>
      </c>
      <c r="R65" s="36">
        <f t="shared" si="17"/>
        <v>0</v>
      </c>
      <c r="S65" s="36">
        <f t="shared" si="17"/>
        <v>0</v>
      </c>
      <c r="T65" s="36">
        <f t="shared" si="17"/>
        <v>0</v>
      </c>
      <c r="U65" s="36">
        <f t="shared" si="17"/>
        <v>0</v>
      </c>
      <c r="V65" s="36">
        <f t="shared" si="17"/>
        <v>0</v>
      </c>
      <c r="W65" s="40" t="s">
        <v>57</v>
      </c>
      <c r="Y65" s="36">
        <f>Y30+Y50+Y55+Y57+Y59+Y61</f>
        <v>104035450.84999999</v>
      </c>
    </row>
    <row r="67" spans="1:25" x14ac:dyDescent="0.3">
      <c r="A67" s="32"/>
      <c r="B67" s="37" t="s">
        <v>62</v>
      </c>
      <c r="C67" s="37">
        <f>'лютий 2025'!Y67</f>
        <v>7240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3620</v>
      </c>
      <c r="R67" s="32"/>
      <c r="S67" s="32"/>
      <c r="T67" s="32"/>
      <c r="U67" s="32"/>
      <c r="V67" s="32"/>
      <c r="W67" s="32">
        <f>SUM(D67:V67)</f>
        <v>3620</v>
      </c>
      <c r="X67" s="32"/>
      <c r="Y67" s="32">
        <f>C67+W67</f>
        <v>10860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20"/>
      <c r="L72" s="13"/>
      <c r="W72" s="15"/>
    </row>
    <row r="73" spans="1:25" ht="14.4" x14ac:dyDescent="0.3">
      <c r="A73" s="15"/>
      <c r="B73" s="15"/>
      <c r="D73" s="13"/>
      <c r="E73" s="13"/>
      <c r="J73" s="41"/>
      <c r="L73" s="13"/>
      <c r="W73" s="15"/>
    </row>
    <row r="74" spans="1:25" x14ac:dyDescent="0.3">
      <c r="A74" s="24"/>
      <c r="B74" s="28"/>
      <c r="J74" s="41"/>
      <c r="W74" s="15"/>
    </row>
    <row r="75" spans="1:25" ht="14.4" x14ac:dyDescent="0.3">
      <c r="A75" s="32"/>
      <c r="B75" s="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17"/>
      <c r="D81" s="43"/>
      <c r="E81" s="43"/>
      <c r="F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54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5" customWidth="1"/>
    <col min="4" max="4" width="14.33203125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5546875" customWidth="1"/>
    <col min="11" max="11" width="11.77734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65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'березень 2025'!D81</f>
        <v>0</v>
      </c>
      <c r="E8" s="47">
        <f>'березень 2025'!E81</f>
        <v>0</v>
      </c>
      <c r="F8" s="47">
        <f>'березень 2025'!F81</f>
        <v>0</v>
      </c>
      <c r="G8" s="47">
        <f>'березень 2025'!G81</f>
        <v>0</v>
      </c>
      <c r="H8" s="47">
        <f>'березень 2025'!H81</f>
        <v>0</v>
      </c>
      <c r="I8" s="47">
        <f>'березень 2025'!I81</f>
        <v>0</v>
      </c>
      <c r="J8" s="47">
        <f>'березень 2025'!J81</f>
        <v>0</v>
      </c>
      <c r="K8" s="47">
        <f>'березень 2025'!K81</f>
        <v>0</v>
      </c>
      <c r="L8" s="47">
        <f>'березень 2025'!L81</f>
        <v>0</v>
      </c>
      <c r="M8" s="47">
        <f>'березень 2025'!M81</f>
        <v>0</v>
      </c>
      <c r="N8" s="47">
        <f>'березень 2025'!N81</f>
        <v>0</v>
      </c>
      <c r="O8" s="47">
        <f>'березень 2025'!O81</f>
        <v>0</v>
      </c>
      <c r="P8" s="47">
        <f>'березень 2025'!P81</f>
        <v>0</v>
      </c>
      <c r="Q8" s="47">
        <f>'березень 2025'!Q81</f>
        <v>0</v>
      </c>
      <c r="R8" s="47">
        <f>'березень 2025'!R81</f>
        <v>0</v>
      </c>
      <c r="S8" s="47">
        <f>'березень 2025'!S81</f>
        <v>0</v>
      </c>
      <c r="T8" s="47">
        <f>'березень 2025'!T81</f>
        <v>0</v>
      </c>
      <c r="U8" s="47">
        <f>'березень 2025'!U81</f>
        <v>0</v>
      </c>
      <c r="V8" s="47">
        <f>'березень 2025'!V81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>
        <f>'березень 2025'!Y10</f>
        <v>2784924.8</v>
      </c>
      <c r="D10" s="52">
        <v>456367.86</v>
      </c>
      <c r="E10" s="52">
        <v>104121.62</v>
      </c>
      <c r="F10" s="50">
        <v>1588.5</v>
      </c>
      <c r="G10" s="50">
        <v>1825.98</v>
      </c>
      <c r="H10" s="50">
        <v>109577.42</v>
      </c>
      <c r="I10" s="50"/>
      <c r="J10" s="51">
        <v>718.19</v>
      </c>
      <c r="K10" s="50"/>
      <c r="L10" s="50">
        <v>214975.66</v>
      </c>
      <c r="M10" s="50">
        <v>4910.3999999999996</v>
      </c>
      <c r="N10">
        <v>43008.34</v>
      </c>
      <c r="O10" s="50"/>
      <c r="P10" s="50">
        <v>658.62</v>
      </c>
      <c r="Q10" s="50"/>
      <c r="R10" s="50"/>
      <c r="S10" s="50"/>
      <c r="T10" s="50"/>
      <c r="U10" s="50"/>
      <c r="V10" s="50"/>
      <c r="W10" s="50">
        <f>SUM(D10:V10)</f>
        <v>937752.59</v>
      </c>
      <c r="X10" s="50"/>
      <c r="Y10" s="50">
        <f>W10+C10</f>
        <v>3722677.3899999997</v>
      </c>
    </row>
    <row r="11" spans="1:25" x14ac:dyDescent="0.3">
      <c r="A11">
        <v>2</v>
      </c>
      <c r="B11" t="s">
        <v>2</v>
      </c>
      <c r="C11" s="51">
        <f>'березень 2025'!Y11</f>
        <v>2537903.71</v>
      </c>
      <c r="D11" s="52">
        <v>381428.54</v>
      </c>
      <c r="E11" s="52">
        <v>90445.45</v>
      </c>
      <c r="F11" s="50">
        <v>1588.5</v>
      </c>
      <c r="G11" s="50">
        <v>1711.98</v>
      </c>
      <c r="H11" s="50">
        <v>73091.12</v>
      </c>
      <c r="I11" s="50"/>
      <c r="J11" s="51">
        <v>9458.99</v>
      </c>
      <c r="K11" s="50"/>
      <c r="L11" s="50">
        <v>201409.62</v>
      </c>
      <c r="M11" s="50">
        <v>5115</v>
      </c>
      <c r="N11">
        <v>43341.58</v>
      </c>
      <c r="O11" s="50"/>
      <c r="P11" s="50">
        <v>329.31</v>
      </c>
      <c r="Q11" s="50"/>
      <c r="R11" s="50"/>
      <c r="S11" s="50"/>
      <c r="T11" s="50"/>
      <c r="U11" s="50"/>
      <c r="V11" s="50"/>
      <c r="W11" s="50">
        <f t="shared" ref="W11:W29" si="0">SUM(D11:V11)</f>
        <v>807920.09</v>
      </c>
      <c r="X11" s="50"/>
      <c r="Y11" s="50">
        <f t="shared" ref="Y11:Y29" si="1">W11+C11</f>
        <v>3345823.8</v>
      </c>
    </row>
    <row r="12" spans="1:25" x14ac:dyDescent="0.3">
      <c r="A12">
        <v>3</v>
      </c>
      <c r="B12" t="s">
        <v>3</v>
      </c>
      <c r="C12" s="51">
        <f>'березень 2025'!Y12</f>
        <v>1147574.98</v>
      </c>
      <c r="D12" s="52">
        <v>247606.5</v>
      </c>
      <c r="E12" s="52">
        <v>59929.09</v>
      </c>
      <c r="F12" s="50">
        <v>1588.5</v>
      </c>
      <c r="G12" s="50">
        <v>1422.01</v>
      </c>
      <c r="H12" s="50">
        <v>62229.32</v>
      </c>
      <c r="I12" s="50"/>
      <c r="J12" s="51">
        <v>7815.52</v>
      </c>
      <c r="K12" s="50"/>
      <c r="L12" s="50"/>
      <c r="M12" s="50">
        <v>1827.5</v>
      </c>
      <c r="N12">
        <v>38645.29</v>
      </c>
      <c r="O12" s="51">
        <v>38677.35</v>
      </c>
      <c r="P12" s="50">
        <v>3258.62</v>
      </c>
      <c r="Q12" s="50"/>
      <c r="R12" s="50">
        <v>63.31</v>
      </c>
      <c r="S12" s="50"/>
      <c r="T12" s="50"/>
      <c r="U12" s="50"/>
      <c r="V12" s="50"/>
      <c r="W12" s="50">
        <f t="shared" si="0"/>
        <v>463063.00999999995</v>
      </c>
      <c r="X12" s="50"/>
      <c r="Y12" s="50">
        <f t="shared" si="1"/>
        <v>1610637.99</v>
      </c>
    </row>
    <row r="13" spans="1:25" x14ac:dyDescent="0.3">
      <c r="A13">
        <v>4</v>
      </c>
      <c r="B13" t="s">
        <v>4</v>
      </c>
      <c r="C13" s="51">
        <f>'березень 2025'!Y13</f>
        <v>0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O13" s="51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>
        <f t="shared" si="1"/>
        <v>0</v>
      </c>
    </row>
    <row r="14" spans="1:25" x14ac:dyDescent="0.3">
      <c r="A14">
        <v>5</v>
      </c>
      <c r="B14" t="s">
        <v>5</v>
      </c>
      <c r="C14" s="51">
        <f>'березень 2025'!Y14</f>
        <v>3009084.46</v>
      </c>
      <c r="D14" s="52">
        <v>482437.43</v>
      </c>
      <c r="E14" s="52">
        <v>105585.01</v>
      </c>
      <c r="F14" s="50">
        <v>4390.5</v>
      </c>
      <c r="G14" s="50">
        <v>1825.98</v>
      </c>
      <c r="H14" s="50">
        <v>94666.06</v>
      </c>
      <c r="I14" s="50"/>
      <c r="J14" s="51">
        <v>786.19</v>
      </c>
      <c r="K14" s="50"/>
      <c r="L14" s="50">
        <v>159704.09</v>
      </c>
      <c r="M14" s="50">
        <v>5319.6</v>
      </c>
      <c r="N14">
        <v>54986.01</v>
      </c>
      <c r="O14" s="51"/>
      <c r="P14" s="50">
        <v>653.35</v>
      </c>
      <c r="Q14" s="50"/>
      <c r="R14" s="50"/>
      <c r="S14" s="50"/>
      <c r="T14" s="50"/>
      <c r="U14" s="50"/>
      <c r="V14" s="50"/>
      <c r="W14" s="50">
        <f t="shared" si="0"/>
        <v>910354.21999999986</v>
      </c>
      <c r="X14" s="50"/>
      <c r="Y14" s="50">
        <f t="shared" si="1"/>
        <v>3919438.6799999997</v>
      </c>
    </row>
    <row r="15" spans="1:25" x14ac:dyDescent="0.3">
      <c r="A15">
        <v>6</v>
      </c>
      <c r="B15" t="s">
        <v>6</v>
      </c>
      <c r="C15" s="51">
        <f>'березень 2025'!Y15</f>
        <v>2623588</v>
      </c>
      <c r="D15" s="52">
        <v>348266.37</v>
      </c>
      <c r="E15" s="52">
        <v>76564.75</v>
      </c>
      <c r="F15" s="50">
        <v>3269.7</v>
      </c>
      <c r="G15" s="50">
        <v>1536.01</v>
      </c>
      <c r="H15" s="50">
        <v>93427.05</v>
      </c>
      <c r="I15" s="50"/>
      <c r="J15" s="51">
        <v>618.19000000000005</v>
      </c>
      <c r="K15" s="50"/>
      <c r="L15" s="50">
        <v>358111.27</v>
      </c>
      <c r="M15" s="50">
        <v>3751</v>
      </c>
      <c r="N15">
        <v>31373.51</v>
      </c>
      <c r="O15" s="51"/>
      <c r="P15" s="50">
        <v>823.28</v>
      </c>
      <c r="Q15" s="50"/>
      <c r="R15" s="50"/>
      <c r="S15" s="50"/>
      <c r="T15" s="50"/>
      <c r="U15" s="50"/>
      <c r="V15" s="50"/>
      <c r="W15" s="50">
        <f t="shared" si="0"/>
        <v>917741.13000000012</v>
      </c>
      <c r="X15" s="50"/>
      <c r="Y15" s="50">
        <f t="shared" si="1"/>
        <v>3541329.13</v>
      </c>
    </row>
    <row r="16" spans="1:25" x14ac:dyDescent="0.3">
      <c r="A16">
        <v>7</v>
      </c>
      <c r="B16" t="s">
        <v>7</v>
      </c>
      <c r="C16" s="51">
        <f>'березень 2025'!Y16</f>
        <v>3106638.25</v>
      </c>
      <c r="D16" s="52">
        <v>538200.51</v>
      </c>
      <c r="E16" s="52">
        <v>119282.02</v>
      </c>
      <c r="F16" s="50">
        <v>1588.5</v>
      </c>
      <c r="G16" s="50">
        <v>1825.98</v>
      </c>
      <c r="H16" s="50">
        <v>135485.13</v>
      </c>
      <c r="I16" s="50"/>
      <c r="J16" s="51">
        <v>923.79</v>
      </c>
      <c r="K16" s="50"/>
      <c r="L16" s="50">
        <v>239001.15</v>
      </c>
      <c r="M16" s="50">
        <v>5456</v>
      </c>
      <c r="N16">
        <v>77830.59</v>
      </c>
      <c r="O16" s="51"/>
      <c r="P16" s="50">
        <v>1007.25</v>
      </c>
      <c r="Q16" s="50"/>
      <c r="R16" s="50"/>
      <c r="S16" s="50"/>
      <c r="T16" s="50"/>
      <c r="U16" s="50"/>
      <c r="V16" s="50"/>
      <c r="W16" s="50">
        <f t="shared" si="0"/>
        <v>1120600.9200000002</v>
      </c>
      <c r="X16" s="50"/>
      <c r="Y16" s="50">
        <f t="shared" si="1"/>
        <v>4227239.17</v>
      </c>
    </row>
    <row r="17" spans="1:25" x14ac:dyDescent="0.3">
      <c r="A17">
        <v>8</v>
      </c>
      <c r="B17" t="s">
        <v>8</v>
      </c>
      <c r="C17" s="51">
        <f>'березень 2025'!Y17</f>
        <v>1672185.84</v>
      </c>
      <c r="D17" s="52">
        <v>369446.65</v>
      </c>
      <c r="E17" s="52">
        <v>81384.42</v>
      </c>
      <c r="F17" s="50">
        <v>1588.5</v>
      </c>
      <c r="G17" s="50">
        <v>1422.01</v>
      </c>
      <c r="H17" s="50">
        <v>51927.97</v>
      </c>
      <c r="I17" s="50"/>
      <c r="J17" s="51">
        <v>2115.83</v>
      </c>
      <c r="K17" s="50"/>
      <c r="L17" s="50"/>
      <c r="M17" s="50">
        <v>1615</v>
      </c>
      <c r="N17">
        <v>38032.370000000003</v>
      </c>
      <c r="O17" s="51">
        <v>52863.59</v>
      </c>
      <c r="P17" s="50">
        <v>11700</v>
      </c>
      <c r="Q17" s="50"/>
      <c r="R17" s="50">
        <v>63.31</v>
      </c>
      <c r="S17" s="50"/>
      <c r="T17" s="50"/>
      <c r="U17" s="50"/>
      <c r="V17" s="50"/>
      <c r="W17" s="50">
        <f t="shared" si="0"/>
        <v>612159.65000000014</v>
      </c>
      <c r="X17" s="50"/>
      <c r="Y17" s="50">
        <f t="shared" si="1"/>
        <v>2284345.4900000002</v>
      </c>
    </row>
    <row r="18" spans="1:25" x14ac:dyDescent="0.3">
      <c r="A18">
        <v>9</v>
      </c>
      <c r="B18" t="s">
        <v>9</v>
      </c>
      <c r="C18" s="51">
        <f>'березень 2025'!Y18</f>
        <v>1752027.0400000003</v>
      </c>
      <c r="D18" s="52">
        <v>247055.13</v>
      </c>
      <c r="E18" s="52">
        <v>56741.58</v>
      </c>
      <c r="F18" s="50">
        <v>1588.5</v>
      </c>
      <c r="G18" s="50">
        <v>1422.01</v>
      </c>
      <c r="H18" s="50">
        <v>71380.5</v>
      </c>
      <c r="I18" s="50"/>
      <c r="J18" s="51">
        <v>652.99</v>
      </c>
      <c r="K18" s="50"/>
      <c r="L18" s="50">
        <v>122358.02</v>
      </c>
      <c r="M18" s="50">
        <v>3614.6</v>
      </c>
      <c r="N18">
        <v>33139.51</v>
      </c>
      <c r="O18" s="51"/>
      <c r="P18" s="50">
        <v>658.62</v>
      </c>
      <c r="Q18" s="50"/>
      <c r="R18" s="50"/>
      <c r="S18" s="50"/>
      <c r="T18" s="50"/>
      <c r="U18" s="50"/>
      <c r="V18" s="50"/>
      <c r="W18" s="50">
        <f t="shared" si="0"/>
        <v>538611.46</v>
      </c>
      <c r="X18" s="50"/>
      <c r="Y18" s="50">
        <f t="shared" si="1"/>
        <v>2290638.5</v>
      </c>
    </row>
    <row r="19" spans="1:25" x14ac:dyDescent="0.3">
      <c r="A19">
        <v>10</v>
      </c>
      <c r="B19" t="s">
        <v>10</v>
      </c>
      <c r="C19" s="51">
        <f>'березень 2025'!Y19</f>
        <v>2137334.87</v>
      </c>
      <c r="D19" s="52">
        <v>373193.34</v>
      </c>
      <c r="E19" s="52">
        <v>82672.89</v>
      </c>
      <c r="F19" s="50">
        <v>1588.5</v>
      </c>
      <c r="G19" s="50">
        <v>1711.98</v>
      </c>
      <c r="H19" s="50">
        <v>105145.67</v>
      </c>
      <c r="I19" s="50"/>
      <c r="J19" s="51">
        <v>694.99</v>
      </c>
      <c r="K19" s="50"/>
      <c r="L19" s="50">
        <v>157879.44</v>
      </c>
      <c r="M19" s="50">
        <v>5456</v>
      </c>
      <c r="N19">
        <v>16248.21</v>
      </c>
      <c r="O19" s="51"/>
      <c r="P19" s="50">
        <v>329.31</v>
      </c>
      <c r="Q19" s="50"/>
      <c r="R19" s="50"/>
      <c r="S19" s="50"/>
      <c r="T19" s="50"/>
      <c r="U19" s="50"/>
      <c r="V19" s="50"/>
      <c r="W19" s="50">
        <f t="shared" si="0"/>
        <v>744920.33000000007</v>
      </c>
      <c r="X19" s="50"/>
      <c r="Y19" s="50">
        <f t="shared" si="1"/>
        <v>2882255.2</v>
      </c>
    </row>
    <row r="20" spans="1:25" x14ac:dyDescent="0.3">
      <c r="A20">
        <v>11</v>
      </c>
      <c r="B20" t="s">
        <v>11</v>
      </c>
      <c r="C20" s="51">
        <f>'березень 2025'!Y20</f>
        <v>1890700.6099999999</v>
      </c>
      <c r="D20" s="52">
        <v>233805.53</v>
      </c>
      <c r="E20" s="52">
        <v>52872.79</v>
      </c>
      <c r="F20" s="50">
        <v>1588.5</v>
      </c>
      <c r="G20" s="50">
        <v>1422.01</v>
      </c>
      <c r="H20" s="50">
        <v>52268.51</v>
      </c>
      <c r="I20" s="50"/>
      <c r="J20" s="51">
        <v>692.19</v>
      </c>
      <c r="K20" s="50"/>
      <c r="L20" s="50">
        <v>157918.03</v>
      </c>
      <c r="M20" s="50">
        <v>4910.3999999999996</v>
      </c>
      <c r="N20">
        <v>34552.31</v>
      </c>
      <c r="O20" s="51"/>
      <c r="P20" s="50">
        <v>329.31</v>
      </c>
      <c r="Q20" s="50"/>
      <c r="R20" s="50"/>
      <c r="S20" s="50"/>
      <c r="T20" s="50"/>
      <c r="U20" s="50"/>
      <c r="V20" s="50"/>
      <c r="W20" s="50">
        <f t="shared" si="0"/>
        <v>540359.58000000007</v>
      </c>
      <c r="X20" s="50"/>
      <c r="Y20" s="50">
        <f t="shared" si="1"/>
        <v>2431060.19</v>
      </c>
    </row>
    <row r="21" spans="1:25" x14ac:dyDescent="0.3">
      <c r="A21">
        <v>12</v>
      </c>
      <c r="B21" t="s">
        <v>12</v>
      </c>
      <c r="C21" s="51">
        <f>'березень 2025'!Y21</f>
        <v>1786729.6600000001</v>
      </c>
      <c r="D21" s="52">
        <v>413724.65</v>
      </c>
      <c r="E21" s="52">
        <v>91233.56</v>
      </c>
      <c r="F21" s="50">
        <v>1588.5</v>
      </c>
      <c r="G21" s="50">
        <v>1711.98</v>
      </c>
      <c r="H21" s="50">
        <v>112550.68</v>
      </c>
      <c r="I21" s="50"/>
      <c r="J21" s="51">
        <v>4543.1499999999996</v>
      </c>
      <c r="K21" s="50"/>
      <c r="L21" s="50"/>
      <c r="M21" s="50">
        <v>4547.5</v>
      </c>
      <c r="N21">
        <v>41502.050000000003</v>
      </c>
      <c r="O21" s="51">
        <v>73805.39</v>
      </c>
      <c r="P21" s="50">
        <v>24058.62</v>
      </c>
      <c r="Q21" s="50"/>
      <c r="R21" s="50">
        <v>63.31</v>
      </c>
      <c r="S21" s="50"/>
      <c r="T21" s="50"/>
      <c r="U21" s="50"/>
      <c r="V21" s="50"/>
      <c r="W21" s="50">
        <f t="shared" si="0"/>
        <v>769329.39000000013</v>
      </c>
      <c r="X21" s="50"/>
      <c r="Y21" s="50">
        <f t="shared" si="1"/>
        <v>2556059.0500000003</v>
      </c>
    </row>
    <row r="22" spans="1:25" x14ac:dyDescent="0.3">
      <c r="A22">
        <v>13</v>
      </c>
      <c r="B22" t="s">
        <v>13</v>
      </c>
      <c r="C22" s="51">
        <f>'березень 2025'!Y22</f>
        <v>1446313.72</v>
      </c>
      <c r="D22" s="52">
        <v>323952.84000000003</v>
      </c>
      <c r="E22" s="52">
        <v>74971.33</v>
      </c>
      <c r="F22" s="50">
        <v>1588.5</v>
      </c>
      <c r="G22" s="50">
        <v>1422.01</v>
      </c>
      <c r="H22" s="50">
        <v>74897.960000000006</v>
      </c>
      <c r="I22" s="50"/>
      <c r="J22" s="51">
        <v>5532.35</v>
      </c>
      <c r="K22" s="50"/>
      <c r="L22" s="50"/>
      <c r="M22" s="50">
        <v>1572.5</v>
      </c>
      <c r="N22">
        <v>35840.46</v>
      </c>
      <c r="O22" s="51">
        <v>59960.76</v>
      </c>
      <c r="P22" s="50">
        <v>5529.31</v>
      </c>
      <c r="Q22" s="50"/>
      <c r="R22" s="50">
        <v>63.31</v>
      </c>
      <c r="S22" s="50"/>
      <c r="T22" s="50"/>
      <c r="U22" s="50"/>
      <c r="V22" s="50"/>
      <c r="W22" s="50">
        <f t="shared" si="0"/>
        <v>585331.33000000019</v>
      </c>
      <c r="X22" s="50"/>
      <c r="Y22" s="50">
        <f t="shared" si="1"/>
        <v>2031645.0500000003</v>
      </c>
    </row>
    <row r="23" spans="1:25" x14ac:dyDescent="0.3">
      <c r="A23">
        <v>14</v>
      </c>
      <c r="B23" t="s">
        <v>14</v>
      </c>
      <c r="C23" s="51">
        <f>'березень 2025'!Y23</f>
        <v>1667838.47</v>
      </c>
      <c r="D23" s="52">
        <v>367205.4</v>
      </c>
      <c r="E23" s="52">
        <v>78057.42</v>
      </c>
      <c r="F23" s="50">
        <v>1588.5</v>
      </c>
      <c r="G23" s="50">
        <v>1422.01</v>
      </c>
      <c r="H23" s="50">
        <v>81578.92</v>
      </c>
      <c r="I23" s="50"/>
      <c r="J23" s="51">
        <v>2310.41</v>
      </c>
      <c r="K23" s="50"/>
      <c r="L23" s="50"/>
      <c r="M23" s="50">
        <v>4092</v>
      </c>
      <c r="N23">
        <v>47890.83</v>
      </c>
      <c r="O23" s="51">
        <v>80191.42</v>
      </c>
      <c r="P23" s="50"/>
      <c r="Q23" s="50"/>
      <c r="R23" s="50">
        <v>63.31</v>
      </c>
      <c r="S23" s="50"/>
      <c r="T23" s="50"/>
      <c r="U23" s="50"/>
      <c r="V23" s="50"/>
      <c r="W23" s="50">
        <f t="shared" si="0"/>
        <v>664400.22000000009</v>
      </c>
      <c r="X23" s="50"/>
      <c r="Y23" s="50">
        <f t="shared" si="1"/>
        <v>2332238.69</v>
      </c>
    </row>
    <row r="24" spans="1:25" x14ac:dyDescent="0.3">
      <c r="A24">
        <v>15</v>
      </c>
      <c r="B24" t="s">
        <v>15</v>
      </c>
      <c r="C24" s="51">
        <f>'березень 2025'!Y24</f>
        <v>3163925.9699999997</v>
      </c>
      <c r="D24" s="52">
        <v>546652.67000000004</v>
      </c>
      <c r="E24" s="52">
        <v>122591.18</v>
      </c>
      <c r="F24" s="50">
        <v>1588.5</v>
      </c>
      <c r="G24" s="50">
        <v>1825.98</v>
      </c>
      <c r="H24" s="50">
        <v>163655.97</v>
      </c>
      <c r="I24" s="50"/>
      <c r="J24" s="51">
        <v>991.79</v>
      </c>
      <c r="K24" s="50"/>
      <c r="L24" s="50">
        <v>178636.29</v>
      </c>
      <c r="M24" s="50">
        <v>6138</v>
      </c>
      <c r="N24">
        <v>59421.8</v>
      </c>
      <c r="O24" s="51"/>
      <c r="P24" s="50">
        <v>878.16</v>
      </c>
      <c r="Q24" s="50"/>
      <c r="R24" s="50"/>
      <c r="S24" s="50"/>
      <c r="T24" s="50"/>
      <c r="U24" s="50"/>
      <c r="V24" s="50"/>
      <c r="W24" s="50">
        <f t="shared" si="0"/>
        <v>1082380.3400000001</v>
      </c>
      <c r="X24" s="50"/>
      <c r="Y24" s="50">
        <f t="shared" si="1"/>
        <v>4246306.3099999996</v>
      </c>
    </row>
    <row r="25" spans="1:25" x14ac:dyDescent="0.3">
      <c r="A25">
        <v>16</v>
      </c>
      <c r="B25" t="s">
        <v>16</v>
      </c>
      <c r="C25" s="51">
        <f>'березень 2025'!Y25</f>
        <v>1183485.5</v>
      </c>
      <c r="D25" s="52">
        <v>226882.74</v>
      </c>
      <c r="E25" s="52">
        <v>51598.75</v>
      </c>
      <c r="F25" s="50">
        <v>1186.56</v>
      </c>
      <c r="G25" s="50">
        <v>1018.04</v>
      </c>
      <c r="H25" s="50">
        <v>36757.94</v>
      </c>
      <c r="I25" s="50"/>
      <c r="J25" s="51">
        <v>460.58</v>
      </c>
      <c r="K25" s="51">
        <v>600</v>
      </c>
      <c r="L25" s="50">
        <v>68659.06</v>
      </c>
      <c r="M25" s="50">
        <v>1909.6</v>
      </c>
      <c r="N25">
        <v>24932.78</v>
      </c>
      <c r="O25" s="51"/>
      <c r="P25" s="50">
        <v>329.31</v>
      </c>
      <c r="Q25" s="50"/>
      <c r="R25" s="50"/>
      <c r="S25" s="50"/>
      <c r="T25" s="50"/>
      <c r="U25" s="50"/>
      <c r="V25" s="50"/>
      <c r="W25" s="50">
        <f t="shared" si="0"/>
        <v>414335.35999999993</v>
      </c>
      <c r="X25" s="50"/>
      <c r="Y25" s="50">
        <f t="shared" si="1"/>
        <v>1597820.8599999999</v>
      </c>
    </row>
    <row r="26" spans="1:25" x14ac:dyDescent="0.3">
      <c r="A26">
        <v>17</v>
      </c>
      <c r="B26" t="s">
        <v>17</v>
      </c>
      <c r="C26" s="51">
        <f>'березень 2025'!Y26</f>
        <v>493230.66</v>
      </c>
      <c r="D26" s="52">
        <v>126150.84</v>
      </c>
      <c r="E26" s="52">
        <v>25328.68</v>
      </c>
      <c r="F26" s="50">
        <v>1186.56</v>
      </c>
      <c r="G26" s="50">
        <v>1132.04</v>
      </c>
      <c r="H26" s="50">
        <v>19506.330000000002</v>
      </c>
      <c r="I26" s="50"/>
      <c r="J26" s="51">
        <v>641.6</v>
      </c>
      <c r="K26" s="50"/>
      <c r="L26" s="52"/>
      <c r="M26" s="50"/>
      <c r="N26">
        <v>20881.36</v>
      </c>
      <c r="O26" s="51"/>
      <c r="P26" s="50"/>
      <c r="Q26" s="50"/>
      <c r="R26" s="50">
        <v>1778.55</v>
      </c>
      <c r="S26" s="50"/>
      <c r="T26" s="50"/>
      <c r="U26" s="50"/>
      <c r="V26" s="50"/>
      <c r="W26" s="50">
        <f t="shared" si="0"/>
        <v>196605.96000000002</v>
      </c>
      <c r="X26" s="50"/>
      <c r="Y26" s="50">
        <f t="shared" si="1"/>
        <v>689836.62</v>
      </c>
    </row>
    <row r="27" spans="1:25" x14ac:dyDescent="0.3">
      <c r="A27">
        <v>18</v>
      </c>
      <c r="B27" t="s">
        <v>18</v>
      </c>
      <c r="C27" s="51">
        <f>'березень 2025'!Y27</f>
        <v>808651.74</v>
      </c>
      <c r="D27" s="52">
        <v>151788.39000000001</v>
      </c>
      <c r="E27" s="52">
        <v>32433.61</v>
      </c>
      <c r="F27" s="50">
        <v>1186.56</v>
      </c>
      <c r="G27" s="50">
        <v>1132.04</v>
      </c>
      <c r="H27" s="50">
        <v>25955.599999999999</v>
      </c>
      <c r="I27" s="50"/>
      <c r="J27" s="51">
        <v>6689.36</v>
      </c>
      <c r="K27" s="50"/>
      <c r="L27" s="52"/>
      <c r="M27" s="50"/>
      <c r="N27">
        <v>17858.38</v>
      </c>
      <c r="O27" s="51">
        <v>36662.78</v>
      </c>
      <c r="P27" s="50"/>
      <c r="Q27" s="50"/>
      <c r="R27" s="50">
        <v>63.3</v>
      </c>
      <c r="S27" s="50"/>
      <c r="T27" s="50"/>
      <c r="U27" s="50"/>
      <c r="V27" s="50"/>
      <c r="W27" s="50">
        <f t="shared" si="0"/>
        <v>273770.01999999996</v>
      </c>
      <c r="X27" s="50"/>
      <c r="Y27" s="50">
        <f t="shared" si="1"/>
        <v>1082421.76</v>
      </c>
    </row>
    <row r="28" spans="1:25" x14ac:dyDescent="0.3">
      <c r="A28">
        <v>19</v>
      </c>
      <c r="B28" t="s">
        <v>19</v>
      </c>
      <c r="C28" s="51">
        <f>'березень 2025'!Y28</f>
        <v>631906.93999999994</v>
      </c>
      <c r="D28" s="52">
        <v>128191.11</v>
      </c>
      <c r="E28" s="52">
        <v>29347.61</v>
      </c>
      <c r="F28" s="50">
        <v>1186.56</v>
      </c>
      <c r="G28" s="50">
        <v>1132.04</v>
      </c>
      <c r="H28" s="50">
        <v>21902.55</v>
      </c>
      <c r="I28" s="50"/>
      <c r="J28" s="51">
        <v>743.8</v>
      </c>
      <c r="K28" s="50"/>
      <c r="L28" s="52"/>
      <c r="M28" s="50">
        <v>1961.56</v>
      </c>
      <c r="N28">
        <v>16622.18</v>
      </c>
      <c r="O28" s="50"/>
      <c r="P28" s="50"/>
      <c r="Q28" s="50"/>
      <c r="R28" s="50">
        <v>1778.56</v>
      </c>
      <c r="S28" s="50"/>
      <c r="T28" s="50"/>
      <c r="U28" s="50"/>
      <c r="V28" s="50"/>
      <c r="W28" s="50">
        <f t="shared" si="0"/>
        <v>202865.96999999997</v>
      </c>
      <c r="X28" s="50"/>
      <c r="Y28" s="50">
        <f t="shared" si="1"/>
        <v>834772.90999999992</v>
      </c>
    </row>
    <row r="29" spans="1:25" x14ac:dyDescent="0.3">
      <c r="A29">
        <v>20</v>
      </c>
      <c r="B29" t="s">
        <v>20</v>
      </c>
      <c r="C29" s="51">
        <f>'березень 2025'!Y29</f>
        <v>128471</v>
      </c>
      <c r="D29" s="52">
        <v>28615.87</v>
      </c>
      <c r="E29" s="52">
        <v>6295.49</v>
      </c>
      <c r="F29" s="50"/>
      <c r="G29" s="50"/>
      <c r="H29" s="50">
        <v>8581.6</v>
      </c>
      <c r="I29" s="50"/>
      <c r="J29" s="51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43492.959999999999</v>
      </c>
      <c r="X29" s="50"/>
      <c r="Y29" s="50">
        <f t="shared" si="1"/>
        <v>171963.96</v>
      </c>
    </row>
    <row r="30" spans="1:25" s="29" customFormat="1" ht="14.4" x14ac:dyDescent="0.3">
      <c r="A30" s="2"/>
      <c r="B30" s="3" t="s">
        <v>21</v>
      </c>
      <c r="C30" s="53">
        <f>SUM(C10:C29)</f>
        <v>33972516.219999991</v>
      </c>
      <c r="D30" s="53">
        <f t="shared" ref="D30:V30" si="2">SUM(D10:D29)</f>
        <v>5990972.3700000001</v>
      </c>
      <c r="E30" s="53">
        <f t="shared" si="2"/>
        <v>1341457.25</v>
      </c>
      <c r="F30" s="53">
        <f t="shared" si="2"/>
        <v>31468.440000000006</v>
      </c>
      <c r="G30" s="53">
        <f t="shared" si="2"/>
        <v>26922.09</v>
      </c>
      <c r="H30" s="53">
        <f t="shared" si="2"/>
        <v>1394586.3</v>
      </c>
      <c r="I30" s="53">
        <f t="shared" si="2"/>
        <v>0</v>
      </c>
      <c r="J30" s="53">
        <f t="shared" si="2"/>
        <v>46389.91</v>
      </c>
      <c r="K30" s="53">
        <f t="shared" si="2"/>
        <v>600</v>
      </c>
      <c r="L30" s="53">
        <f t="shared" si="2"/>
        <v>1858652.6300000001</v>
      </c>
      <c r="M30" s="53">
        <f t="shared" si="2"/>
        <v>62196.659999999996</v>
      </c>
      <c r="N30" s="53">
        <f t="shared" si="2"/>
        <v>676107.56000000017</v>
      </c>
      <c r="O30" s="53">
        <f t="shared" si="2"/>
        <v>342161.29000000004</v>
      </c>
      <c r="P30" s="53">
        <f t="shared" si="2"/>
        <v>50543.07</v>
      </c>
      <c r="Q30" s="53">
        <f t="shared" si="2"/>
        <v>0</v>
      </c>
      <c r="R30" s="53">
        <f t="shared" si="2"/>
        <v>3936.96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11825994.530000003</v>
      </c>
      <c r="X30" s="53"/>
      <c r="Y30" s="53">
        <f t="shared" ref="Y30" si="3">SUM(Y10:Y29)</f>
        <v>45798510.749999993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>
        <f>'березень 2025'!Y32</f>
        <v>4106667</v>
      </c>
      <c r="D32" s="50">
        <v>858009.1</v>
      </c>
      <c r="E32" s="50">
        <v>192914.59</v>
      </c>
      <c r="F32" s="50">
        <v>3114.5</v>
      </c>
      <c r="G32" s="50">
        <v>4746.28</v>
      </c>
      <c r="H32" s="50">
        <v>51767.43</v>
      </c>
      <c r="I32" s="50">
        <v>147355.04999999999</v>
      </c>
      <c r="J32" s="51">
        <v>11826.99</v>
      </c>
      <c r="K32" s="50"/>
      <c r="L32" s="50"/>
      <c r="M32" s="50">
        <v>4689</v>
      </c>
      <c r="N32">
        <v>56585.94</v>
      </c>
      <c r="O32" s="51">
        <v>84402.53</v>
      </c>
      <c r="P32" s="50">
        <v>658.62</v>
      </c>
      <c r="Q32" s="50"/>
      <c r="R32" s="50">
        <v>261.85000000000002</v>
      </c>
      <c r="S32" s="50"/>
      <c r="T32" s="50"/>
      <c r="U32" s="50"/>
      <c r="V32" s="50"/>
      <c r="W32" s="50">
        <f>SUM(D32:V32)</f>
        <v>1416331.8800000001</v>
      </c>
      <c r="X32" s="50"/>
      <c r="Y32" s="50">
        <f>W32+C32</f>
        <v>5522998.8799999999</v>
      </c>
    </row>
    <row r="33" spans="1:25" x14ac:dyDescent="0.3">
      <c r="A33">
        <v>2</v>
      </c>
      <c r="B33" t="s">
        <v>24</v>
      </c>
      <c r="C33" s="51">
        <f>'березень 2025'!Y33</f>
        <v>3194229.8200000003</v>
      </c>
      <c r="D33" s="50">
        <v>780770.68</v>
      </c>
      <c r="E33" s="50">
        <v>166531.82</v>
      </c>
      <c r="F33" s="50">
        <v>669.9</v>
      </c>
      <c r="G33" s="50">
        <v>978.45</v>
      </c>
      <c r="H33" s="50"/>
      <c r="I33" s="50"/>
      <c r="J33" s="51">
        <v>6281.45</v>
      </c>
      <c r="K33" s="50"/>
      <c r="L33" s="50"/>
      <c r="M33" s="50">
        <v>7862.5</v>
      </c>
      <c r="N33">
        <v>31614.84</v>
      </c>
      <c r="O33" s="51">
        <v>69822.37</v>
      </c>
      <c r="P33" s="50">
        <v>724.48</v>
      </c>
      <c r="Q33" s="50"/>
      <c r="R33" s="50">
        <v>261.85000000000002</v>
      </c>
      <c r="S33" s="50"/>
      <c r="T33" s="50"/>
      <c r="U33" s="50"/>
      <c r="V33" s="50"/>
      <c r="W33" s="50">
        <f t="shared" ref="W33:W49" si="4">SUM(D33:V33)</f>
        <v>1065518.3399999999</v>
      </c>
      <c r="X33" s="50"/>
      <c r="Y33" s="50">
        <f t="shared" ref="Y33:Y49" si="5">W33+C33</f>
        <v>4259748.16</v>
      </c>
    </row>
    <row r="34" spans="1:25" x14ac:dyDescent="0.3">
      <c r="A34">
        <v>3</v>
      </c>
      <c r="B34" s="10" t="s">
        <v>48</v>
      </c>
      <c r="C34" s="51">
        <f>'березень 2025'!Y34</f>
        <v>2272065.54</v>
      </c>
      <c r="D34" s="50">
        <v>475563.08</v>
      </c>
      <c r="E34" s="50">
        <v>122527.79</v>
      </c>
      <c r="F34" s="50">
        <v>57435.4</v>
      </c>
      <c r="G34" s="50">
        <v>3306.37</v>
      </c>
      <c r="H34" s="50">
        <v>17500.080000000002</v>
      </c>
      <c r="I34" s="50">
        <v>51807.17</v>
      </c>
      <c r="J34" s="51">
        <v>211084.56</v>
      </c>
      <c r="K34" s="50"/>
      <c r="L34" s="50"/>
      <c r="M34" s="50">
        <v>1572.5</v>
      </c>
      <c r="N34">
        <v>34801.769999999997</v>
      </c>
      <c r="O34" s="51">
        <v>63831.82</v>
      </c>
      <c r="P34" s="50">
        <v>10400</v>
      </c>
      <c r="Q34" s="50"/>
      <c r="R34" s="50">
        <v>261.85000000000002</v>
      </c>
      <c r="S34" s="50"/>
      <c r="T34" s="50"/>
      <c r="U34" s="50"/>
      <c r="V34" s="50"/>
      <c r="W34" s="50">
        <f t="shared" si="4"/>
        <v>1050092.3900000001</v>
      </c>
      <c r="X34" s="50"/>
      <c r="Y34" s="50">
        <f t="shared" si="5"/>
        <v>3322157.93</v>
      </c>
    </row>
    <row r="35" spans="1:25" x14ac:dyDescent="0.3">
      <c r="A35">
        <v>4</v>
      </c>
      <c r="B35" t="s">
        <v>25</v>
      </c>
      <c r="C35" s="51">
        <f>'березень 2025'!Y35</f>
        <v>5220011.92</v>
      </c>
      <c r="D35" s="50">
        <v>1070689.8999999999</v>
      </c>
      <c r="E35" s="50">
        <v>236349.89</v>
      </c>
      <c r="F35" s="50">
        <v>3114.5</v>
      </c>
      <c r="G35" s="50">
        <v>4746.28</v>
      </c>
      <c r="H35" s="50">
        <v>55922.85</v>
      </c>
      <c r="I35" s="50">
        <v>315301.65999999997</v>
      </c>
      <c r="J35" s="51">
        <v>7681.6</v>
      </c>
      <c r="K35" s="50"/>
      <c r="L35" s="50">
        <v>275896.64</v>
      </c>
      <c r="M35" s="50">
        <v>2975</v>
      </c>
      <c r="N35">
        <v>36900.19</v>
      </c>
      <c r="O35" s="51"/>
      <c r="P35" s="50">
        <v>658.62</v>
      </c>
      <c r="Q35" s="50"/>
      <c r="R35" s="50"/>
      <c r="S35" s="50"/>
      <c r="T35" s="50"/>
      <c r="U35" s="50"/>
      <c r="V35" s="50"/>
      <c r="W35" s="50">
        <f t="shared" si="4"/>
        <v>2010237.1300000004</v>
      </c>
      <c r="X35" s="50"/>
      <c r="Y35" s="50">
        <f t="shared" si="5"/>
        <v>7230249.0500000007</v>
      </c>
    </row>
    <row r="36" spans="1:25" x14ac:dyDescent="0.3">
      <c r="A36">
        <v>5</v>
      </c>
      <c r="B36" t="s">
        <v>26</v>
      </c>
      <c r="C36" s="51">
        <f>'березень 2025'!Y36</f>
        <v>7389325.9900000002</v>
      </c>
      <c r="D36" s="50">
        <v>1430393.07</v>
      </c>
      <c r="E36" s="50">
        <v>318750.65999999997</v>
      </c>
      <c r="F36" s="50">
        <v>3114.5</v>
      </c>
      <c r="G36" s="50">
        <v>6766.13</v>
      </c>
      <c r="H36" s="50">
        <v>54149.02</v>
      </c>
      <c r="I36" s="50">
        <v>356317.19</v>
      </c>
      <c r="J36" s="51">
        <v>8822.02</v>
      </c>
      <c r="K36" s="51">
        <v>600</v>
      </c>
      <c r="L36" s="50">
        <v>582419.80000000005</v>
      </c>
      <c r="M36" s="50">
        <v>13299</v>
      </c>
      <c r="N36">
        <v>50085.16</v>
      </c>
      <c r="O36" s="51"/>
      <c r="P36" s="50">
        <v>1317.24</v>
      </c>
      <c r="Q36" s="50"/>
      <c r="R36" s="50"/>
      <c r="S36" s="50"/>
      <c r="T36" s="50"/>
      <c r="U36" s="50"/>
      <c r="V36" s="50"/>
      <c r="W36" s="50">
        <f t="shared" si="4"/>
        <v>2826033.79</v>
      </c>
      <c r="X36" s="50"/>
      <c r="Y36" s="50">
        <f t="shared" si="5"/>
        <v>10215359.780000001</v>
      </c>
    </row>
    <row r="37" spans="1:25" x14ac:dyDescent="0.3">
      <c r="A37">
        <v>6</v>
      </c>
      <c r="B37" s="9" t="s">
        <v>45</v>
      </c>
      <c r="C37" s="51">
        <f>'березень 2025'!Y37</f>
        <v>1899793.46</v>
      </c>
      <c r="D37" s="50">
        <v>419266.23</v>
      </c>
      <c r="E37" s="50">
        <v>96307.39</v>
      </c>
      <c r="F37" s="50">
        <v>1339.8</v>
      </c>
      <c r="G37" s="50">
        <v>2726.43</v>
      </c>
      <c r="H37" s="50">
        <v>13851.81</v>
      </c>
      <c r="I37" s="50">
        <v>101401.56</v>
      </c>
      <c r="J37" s="51">
        <v>6625.78</v>
      </c>
      <c r="K37" s="50"/>
      <c r="L37" s="50"/>
      <c r="M37" s="50">
        <v>1020</v>
      </c>
      <c r="N37">
        <v>39268.71</v>
      </c>
      <c r="O37" s="51">
        <v>39215.980000000003</v>
      </c>
      <c r="P37" s="50"/>
      <c r="Q37" s="50"/>
      <c r="R37" s="50">
        <v>261.85000000000002</v>
      </c>
      <c r="S37" s="50"/>
      <c r="T37" s="50"/>
      <c r="U37" s="50"/>
      <c r="V37" s="50"/>
      <c r="W37" s="50">
        <f t="shared" si="4"/>
        <v>721285.53999999992</v>
      </c>
      <c r="X37" s="50"/>
      <c r="Y37" s="50">
        <f t="shared" si="5"/>
        <v>2621079</v>
      </c>
    </row>
    <row r="38" spans="1:25" x14ac:dyDescent="0.3">
      <c r="A38">
        <v>7</v>
      </c>
      <c r="B38" s="10" t="s">
        <v>49</v>
      </c>
      <c r="C38" s="51">
        <f>'березень 2025'!Y38</f>
        <v>1506317.95</v>
      </c>
      <c r="D38" s="50">
        <v>329360.73</v>
      </c>
      <c r="E38" s="50">
        <v>77860.08</v>
      </c>
      <c r="F38" s="50">
        <v>1339.8</v>
      </c>
      <c r="G38" s="50">
        <v>2322.46</v>
      </c>
      <c r="H38" s="50">
        <v>17500.080000000002</v>
      </c>
      <c r="I38" s="50">
        <v>51807.16</v>
      </c>
      <c r="J38" s="51">
        <v>4451.55</v>
      </c>
      <c r="K38" s="50"/>
      <c r="L38" s="50"/>
      <c r="M38" s="50">
        <v>765</v>
      </c>
      <c r="N38">
        <v>12778.67</v>
      </c>
      <c r="O38" s="51">
        <v>40602.07</v>
      </c>
      <c r="P38" s="50"/>
      <c r="Q38" s="50"/>
      <c r="R38" s="50">
        <v>261.85000000000002</v>
      </c>
      <c r="S38" s="50"/>
      <c r="T38" s="50"/>
      <c r="U38" s="50"/>
      <c r="V38" s="50"/>
      <c r="W38" s="50">
        <f t="shared" si="4"/>
        <v>539049.44999999995</v>
      </c>
      <c r="X38" s="50"/>
      <c r="Y38" s="50">
        <f t="shared" si="5"/>
        <v>2045367.4</v>
      </c>
    </row>
    <row r="39" spans="1:25" x14ac:dyDescent="0.3">
      <c r="A39">
        <v>8</v>
      </c>
      <c r="B39" t="s">
        <v>27</v>
      </c>
      <c r="C39" s="51">
        <f>'березень 2025'!Y39</f>
        <v>1703639.38</v>
      </c>
      <c r="D39" s="50">
        <v>404212.4</v>
      </c>
      <c r="E39" s="50">
        <v>91016.62</v>
      </c>
      <c r="F39" s="50">
        <v>669.9</v>
      </c>
      <c r="G39" s="50">
        <v>206.51</v>
      </c>
      <c r="H39" s="50"/>
      <c r="I39" s="50"/>
      <c r="J39" s="51">
        <v>4445.09</v>
      </c>
      <c r="K39" s="50"/>
      <c r="L39" s="50"/>
      <c r="M39" s="50">
        <v>85</v>
      </c>
      <c r="N39">
        <v>27966.3</v>
      </c>
      <c r="O39" s="51">
        <v>10877.09</v>
      </c>
      <c r="P39" s="50"/>
      <c r="Q39" s="50"/>
      <c r="R39" s="50">
        <v>261.86</v>
      </c>
      <c r="S39" s="50"/>
      <c r="T39" s="50"/>
      <c r="U39" s="50"/>
      <c r="V39" s="50"/>
      <c r="W39" s="50">
        <f t="shared" si="4"/>
        <v>539740.77</v>
      </c>
      <c r="X39" s="50"/>
      <c r="Y39" s="50">
        <f t="shared" si="5"/>
        <v>2243380.15</v>
      </c>
    </row>
    <row r="40" spans="1:25" x14ac:dyDescent="0.3">
      <c r="A40">
        <v>9</v>
      </c>
      <c r="B40" t="s">
        <v>28</v>
      </c>
      <c r="C40" s="51">
        <f>'березень 2025'!Y40</f>
        <v>3483329.54</v>
      </c>
      <c r="D40" s="50">
        <v>749838.64</v>
      </c>
      <c r="E40" s="50">
        <v>170768.65</v>
      </c>
      <c r="F40" s="50">
        <v>3114.5</v>
      </c>
      <c r="G40" s="50">
        <v>4746.28</v>
      </c>
      <c r="H40" s="50">
        <v>20550.93</v>
      </c>
      <c r="I40" s="50">
        <v>108653.48</v>
      </c>
      <c r="J40" s="51">
        <v>11176.44</v>
      </c>
      <c r="K40" s="50"/>
      <c r="L40" s="50"/>
      <c r="M40" s="50">
        <v>2387</v>
      </c>
      <c r="N40" s="69">
        <v>30790.959999999999</v>
      </c>
      <c r="O40" s="51">
        <v>91850.58</v>
      </c>
      <c r="P40" s="50">
        <v>1027.45</v>
      </c>
      <c r="Q40" s="50"/>
      <c r="R40" s="50">
        <v>261.86</v>
      </c>
      <c r="S40" s="50"/>
      <c r="T40" s="50"/>
      <c r="U40" s="50"/>
      <c r="V40" s="50"/>
      <c r="W40" s="50">
        <f t="shared" si="4"/>
        <v>1195166.7700000003</v>
      </c>
      <c r="X40" s="50"/>
      <c r="Y40" s="50">
        <f t="shared" si="5"/>
        <v>4678496.3100000005</v>
      </c>
    </row>
    <row r="41" spans="1:25" x14ac:dyDescent="0.3">
      <c r="A41">
        <v>10</v>
      </c>
      <c r="B41" s="11" t="s">
        <v>46</v>
      </c>
      <c r="C41" s="51">
        <f>'березень 2025'!Y41</f>
        <v>3057674.22</v>
      </c>
      <c r="D41" s="50">
        <v>699086.66</v>
      </c>
      <c r="E41" s="50">
        <v>157378.96</v>
      </c>
      <c r="F41" s="50">
        <v>2009.7</v>
      </c>
      <c r="G41" s="50">
        <v>4746.28</v>
      </c>
      <c r="H41" s="50">
        <v>45085.45</v>
      </c>
      <c r="I41" s="50">
        <v>236095.57</v>
      </c>
      <c r="J41" s="51">
        <v>10689.31</v>
      </c>
      <c r="K41" s="50"/>
      <c r="L41" s="50"/>
      <c r="M41" s="50">
        <v>2762.5</v>
      </c>
      <c r="N41">
        <v>18180.560000000001</v>
      </c>
      <c r="O41" s="51">
        <v>65568.03</v>
      </c>
      <c r="P41" s="50">
        <v>987.93</v>
      </c>
      <c r="Q41" s="50"/>
      <c r="R41" s="50">
        <v>261.86</v>
      </c>
      <c r="S41" s="50"/>
      <c r="T41" s="50"/>
      <c r="U41" s="50"/>
      <c r="V41" s="50"/>
      <c r="W41" s="50">
        <f t="shared" si="4"/>
        <v>1242852.81</v>
      </c>
      <c r="X41" s="50"/>
      <c r="Y41" s="50">
        <f t="shared" si="5"/>
        <v>4300527.03</v>
      </c>
    </row>
    <row r="42" spans="1:25" x14ac:dyDescent="0.3">
      <c r="A42">
        <v>11</v>
      </c>
      <c r="B42" s="11" t="s">
        <v>47</v>
      </c>
      <c r="C42" s="51">
        <f>'березень 2025'!Y42</f>
        <v>3197803.5000000005</v>
      </c>
      <c r="D42" s="50">
        <v>564029.35</v>
      </c>
      <c r="E42" s="50">
        <v>127822.59</v>
      </c>
      <c r="F42" s="50">
        <v>3114.5</v>
      </c>
      <c r="G42" s="50">
        <v>4746.28</v>
      </c>
      <c r="H42" s="50">
        <v>45085.45</v>
      </c>
      <c r="I42" s="50">
        <v>236095.57</v>
      </c>
      <c r="J42" s="51">
        <v>8204.25</v>
      </c>
      <c r="K42" s="50"/>
      <c r="L42" s="50">
        <v>495058.51</v>
      </c>
      <c r="M42" s="50">
        <v>3660.06</v>
      </c>
      <c r="N42">
        <v>20677.95</v>
      </c>
      <c r="O42" s="51"/>
      <c r="P42" s="50">
        <v>1931.95</v>
      </c>
      <c r="Q42" s="50"/>
      <c r="R42" s="50"/>
      <c r="S42" s="50"/>
      <c r="T42" s="50"/>
      <c r="U42" s="50"/>
      <c r="V42" s="50"/>
      <c r="W42" s="50">
        <f t="shared" si="4"/>
        <v>1510426.46</v>
      </c>
      <c r="X42" s="50"/>
      <c r="Y42" s="50">
        <f t="shared" si="5"/>
        <v>4708229.9600000009</v>
      </c>
    </row>
    <row r="43" spans="1:25" x14ac:dyDescent="0.3">
      <c r="A43">
        <v>12</v>
      </c>
      <c r="B43" t="s">
        <v>29</v>
      </c>
      <c r="C43" s="51">
        <f>'березень 2025'!Y43</f>
        <v>4564722.09</v>
      </c>
      <c r="D43" s="50">
        <v>942078.02</v>
      </c>
      <c r="E43" s="50">
        <v>223859.08</v>
      </c>
      <c r="F43" s="50">
        <v>2009.7</v>
      </c>
      <c r="G43" s="50">
        <v>6766.13</v>
      </c>
      <c r="H43" s="50"/>
      <c r="I43" s="50"/>
      <c r="J43" s="51">
        <v>5749.8</v>
      </c>
      <c r="K43" s="50">
        <v>5500</v>
      </c>
      <c r="L43" s="50"/>
      <c r="M43" s="50">
        <v>7320.14</v>
      </c>
      <c r="N43">
        <v>41354.800000000003</v>
      </c>
      <c r="O43" s="51"/>
      <c r="P43" s="50">
        <v>7339.22</v>
      </c>
      <c r="Q43" s="50"/>
      <c r="R43" s="50"/>
      <c r="S43" s="50"/>
      <c r="T43" s="50"/>
      <c r="U43" s="50"/>
      <c r="V43" s="50"/>
      <c r="W43" s="50">
        <f t="shared" si="4"/>
        <v>1241976.8899999999</v>
      </c>
      <c r="X43" s="50"/>
      <c r="Y43" s="50">
        <f t="shared" si="5"/>
        <v>5806698.9799999995</v>
      </c>
    </row>
    <row r="44" spans="1:25" x14ac:dyDescent="0.3">
      <c r="A44">
        <v>13</v>
      </c>
      <c r="B44" t="s">
        <v>30</v>
      </c>
      <c r="C44" s="51">
        <f>'березень 2025'!Y44</f>
        <v>7888092.1899999995</v>
      </c>
      <c r="D44" s="50">
        <v>1427462.39</v>
      </c>
      <c r="E44" s="50">
        <v>321286.78000000003</v>
      </c>
      <c r="F44" s="50">
        <v>201714.5</v>
      </c>
      <c r="G44" s="50">
        <v>6766.13</v>
      </c>
      <c r="H44" s="50">
        <v>94759.43</v>
      </c>
      <c r="I44" s="50">
        <v>396861.5</v>
      </c>
      <c r="J44" s="51">
        <v>122340.97</v>
      </c>
      <c r="K44" s="50"/>
      <c r="L44" s="50">
        <v>420086.6</v>
      </c>
      <c r="M44" s="50">
        <v>17391</v>
      </c>
      <c r="N44">
        <v>46989.46</v>
      </c>
      <c r="O44" s="51"/>
      <c r="P44" s="50">
        <v>1975.86</v>
      </c>
      <c r="Q44" s="50"/>
      <c r="R44" s="50"/>
      <c r="S44" s="50"/>
      <c r="T44" s="50"/>
      <c r="U44" s="50"/>
      <c r="V44" s="50"/>
      <c r="W44" s="50">
        <f t="shared" si="4"/>
        <v>3057634.6199999996</v>
      </c>
      <c r="X44" s="50"/>
      <c r="Y44" s="50">
        <f t="shared" si="5"/>
        <v>10945726.809999999</v>
      </c>
    </row>
    <row r="45" spans="1:25" x14ac:dyDescent="0.3">
      <c r="A45">
        <v>14</v>
      </c>
      <c r="B45" s="9" t="s">
        <v>44</v>
      </c>
      <c r="C45" s="51">
        <f>'березень 2025'!Y45</f>
        <v>7046086.5600000005</v>
      </c>
      <c r="D45" s="50">
        <v>1541331.79</v>
      </c>
      <c r="E45" s="50">
        <v>341692.7</v>
      </c>
      <c r="F45" s="50">
        <v>3114.5</v>
      </c>
      <c r="G45" s="50">
        <v>6766.13</v>
      </c>
      <c r="H45" s="50">
        <v>41555.46</v>
      </c>
      <c r="I45" s="50">
        <v>304204.68</v>
      </c>
      <c r="J45" s="51">
        <v>7347.28</v>
      </c>
      <c r="K45" s="51">
        <v>900</v>
      </c>
      <c r="L45" s="50">
        <v>202602.93</v>
      </c>
      <c r="M45" s="50">
        <v>6479</v>
      </c>
      <c r="N45">
        <v>58383.11</v>
      </c>
      <c r="O45" s="51"/>
      <c r="P45" s="50">
        <v>1317.24</v>
      </c>
      <c r="Q45" s="50"/>
      <c r="R45" s="50"/>
      <c r="S45" s="50"/>
      <c r="T45" s="50"/>
      <c r="U45" s="50"/>
      <c r="V45" s="50"/>
      <c r="W45" s="50">
        <f t="shared" si="4"/>
        <v>2515694.8199999998</v>
      </c>
      <c r="X45" s="50"/>
      <c r="Y45" s="50">
        <f t="shared" si="5"/>
        <v>9561781.3800000008</v>
      </c>
    </row>
    <row r="46" spans="1:25" x14ac:dyDescent="0.3">
      <c r="A46">
        <v>15</v>
      </c>
      <c r="B46" t="s">
        <v>31</v>
      </c>
      <c r="C46" s="51">
        <f>'березень 2025'!Y46</f>
        <v>951355.42</v>
      </c>
      <c r="D46" s="50">
        <v>239931.26</v>
      </c>
      <c r="E46" s="50">
        <v>46719.91</v>
      </c>
      <c r="F46" s="50">
        <v>267.95999999999998</v>
      </c>
      <c r="G46" s="50"/>
      <c r="H46" s="50">
        <v>4871.91</v>
      </c>
      <c r="I46" s="50">
        <v>3509.6</v>
      </c>
      <c r="J46" s="51">
        <v>1624.89</v>
      </c>
      <c r="K46" s="50"/>
      <c r="L46" s="50"/>
      <c r="M46" s="50"/>
      <c r="N46">
        <v>23790.22</v>
      </c>
      <c r="O46" s="51"/>
      <c r="P46" s="50"/>
      <c r="Q46" s="50"/>
      <c r="R46" s="50">
        <v>4560.12</v>
      </c>
      <c r="S46" s="50"/>
      <c r="T46" s="50"/>
      <c r="U46" s="50"/>
      <c r="V46" s="50"/>
      <c r="W46" s="50">
        <f t="shared" si="4"/>
        <v>325275.87</v>
      </c>
      <c r="X46" s="50"/>
      <c r="Y46" s="50">
        <f t="shared" si="5"/>
        <v>1276631.29</v>
      </c>
    </row>
    <row r="47" spans="1:25" x14ac:dyDescent="0.3">
      <c r="A47">
        <v>16</v>
      </c>
      <c r="B47" t="s">
        <v>32</v>
      </c>
      <c r="C47" s="51">
        <f>'березень 2025'!Y47</f>
        <v>3309341.9899999998</v>
      </c>
      <c r="D47" s="50">
        <v>751597.66</v>
      </c>
      <c r="E47" s="50">
        <v>162916.63</v>
      </c>
      <c r="F47" s="50">
        <v>77364.5</v>
      </c>
      <c r="G47" s="50">
        <v>3876.37</v>
      </c>
      <c r="H47" s="50">
        <v>41288.03</v>
      </c>
      <c r="I47" s="50">
        <v>121647.22</v>
      </c>
      <c r="J47" s="51">
        <v>14497.97</v>
      </c>
      <c r="K47" s="51">
        <v>300</v>
      </c>
      <c r="L47" s="50"/>
      <c r="M47" s="50"/>
      <c r="N47">
        <v>28703.86</v>
      </c>
      <c r="O47" s="51">
        <v>81613.98</v>
      </c>
      <c r="P47" s="50">
        <v>658.62</v>
      </c>
      <c r="Q47" s="50"/>
      <c r="R47" s="50">
        <v>261.86</v>
      </c>
      <c r="S47" s="50"/>
      <c r="T47" s="50"/>
      <c r="U47" s="50"/>
      <c r="V47" s="50"/>
      <c r="W47" s="50">
        <f t="shared" si="4"/>
        <v>1284726.7000000004</v>
      </c>
      <c r="X47" s="50"/>
      <c r="Y47" s="50">
        <f t="shared" si="5"/>
        <v>4594068.6900000004</v>
      </c>
    </row>
    <row r="48" spans="1:25" x14ac:dyDescent="0.3">
      <c r="A48">
        <v>17</v>
      </c>
      <c r="B48" t="s">
        <v>33</v>
      </c>
      <c r="C48" s="51">
        <f>'березень 2025'!Y48</f>
        <v>1891034.48</v>
      </c>
      <c r="D48" s="50">
        <v>399889.03</v>
      </c>
      <c r="E48" s="50">
        <v>86776.39</v>
      </c>
      <c r="F48" s="50">
        <v>37094.6</v>
      </c>
      <c r="G48" s="50">
        <v>1742.52</v>
      </c>
      <c r="H48" s="50">
        <v>15012.5</v>
      </c>
      <c r="I48" s="50">
        <v>42573.26</v>
      </c>
      <c r="J48" s="51">
        <v>27776.95</v>
      </c>
      <c r="K48" s="51">
        <v>300</v>
      </c>
      <c r="L48" s="50"/>
      <c r="M48" s="50">
        <v>986.25</v>
      </c>
      <c r="N48">
        <v>27727.37</v>
      </c>
      <c r="O48" s="51">
        <v>43140.2</v>
      </c>
      <c r="P48" s="50"/>
      <c r="Q48" s="50"/>
      <c r="R48" s="50">
        <v>261.86</v>
      </c>
      <c r="S48" s="50"/>
      <c r="T48" s="50"/>
      <c r="U48" s="50"/>
      <c r="V48" s="50"/>
      <c r="W48" s="50">
        <f t="shared" si="4"/>
        <v>683280.92999999993</v>
      </c>
      <c r="X48" s="50"/>
      <c r="Y48" s="50">
        <f t="shared" si="5"/>
        <v>2574315.41</v>
      </c>
    </row>
    <row r="49" spans="1:25" x14ac:dyDescent="0.3">
      <c r="A49">
        <v>18</v>
      </c>
      <c r="B49" t="s">
        <v>34</v>
      </c>
      <c r="C49" s="51">
        <f>'березень 2025'!Y49</f>
        <v>1433209.62</v>
      </c>
      <c r="D49" s="50">
        <v>317166.09000000003</v>
      </c>
      <c r="E49" s="50">
        <v>74203.58</v>
      </c>
      <c r="F49" s="50">
        <v>669.9</v>
      </c>
      <c r="G49" s="50">
        <v>1008.99</v>
      </c>
      <c r="H49" s="50"/>
      <c r="I49" s="50"/>
      <c r="J49" s="51">
        <v>10364.27</v>
      </c>
      <c r="K49" s="50"/>
      <c r="L49" s="50"/>
      <c r="M49" s="50">
        <v>197.25</v>
      </c>
      <c r="N49">
        <v>11116.54</v>
      </c>
      <c r="O49" s="50"/>
      <c r="P49" s="50"/>
      <c r="Q49" s="50"/>
      <c r="R49" s="50">
        <v>261.86</v>
      </c>
      <c r="S49" s="50"/>
      <c r="T49" s="50"/>
      <c r="U49" s="50"/>
      <c r="V49" s="50"/>
      <c r="W49" s="50">
        <f t="shared" si="4"/>
        <v>414988.48000000004</v>
      </c>
      <c r="X49" s="50"/>
      <c r="Y49" s="50">
        <f t="shared" si="5"/>
        <v>1848198.1</v>
      </c>
    </row>
    <row r="50" spans="1:25" ht="14.4" x14ac:dyDescent="0.3">
      <c r="A50" s="2"/>
      <c r="B50" s="3" t="s">
        <v>35</v>
      </c>
      <c r="C50" s="53">
        <f>SUM(C32:C49)</f>
        <v>64114700.669999994</v>
      </c>
      <c r="D50" s="53">
        <f t="shared" ref="D50:V50" si="6">SUM(D32:D49)</f>
        <v>13400676.080000002</v>
      </c>
      <c r="E50" s="53">
        <f t="shared" si="6"/>
        <v>3015684.1100000003</v>
      </c>
      <c r="F50" s="53">
        <f t="shared" si="6"/>
        <v>401272.66000000003</v>
      </c>
      <c r="G50" s="53">
        <f t="shared" si="6"/>
        <v>66964.01999999999</v>
      </c>
      <c r="H50" s="53">
        <f t="shared" si="6"/>
        <v>518900.43000000005</v>
      </c>
      <c r="I50" s="53">
        <f t="shared" si="6"/>
        <v>2473630.6700000004</v>
      </c>
      <c r="J50" s="53">
        <f t="shared" si="6"/>
        <v>480991.17</v>
      </c>
      <c r="K50" s="53">
        <f t="shared" si="6"/>
        <v>7600</v>
      </c>
      <c r="L50" s="53">
        <f t="shared" si="6"/>
        <v>1976064.4800000002</v>
      </c>
      <c r="M50" s="53">
        <f t="shared" si="6"/>
        <v>73451.199999999997</v>
      </c>
      <c r="N50" s="53">
        <f t="shared" si="6"/>
        <v>597716.41</v>
      </c>
      <c r="O50" s="53">
        <f t="shared" si="6"/>
        <v>590924.65</v>
      </c>
      <c r="P50" s="53">
        <f t="shared" si="6"/>
        <v>28997.230000000003</v>
      </c>
      <c r="Q50" s="53">
        <f t="shared" si="6"/>
        <v>0</v>
      </c>
      <c r="R50" s="53">
        <f t="shared" si="6"/>
        <v>7440.53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23640313.640000001</v>
      </c>
      <c r="X50" s="54"/>
      <c r="Y50" s="54">
        <f t="shared" ref="Y50" si="7">SUM(Y32:Y49)</f>
        <v>87755014.309999987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>
        <f>'березень 2025'!Y52</f>
        <v>1310496.83</v>
      </c>
      <c r="D52" s="50">
        <v>194531.77</v>
      </c>
      <c r="E52" s="50">
        <v>46743.53</v>
      </c>
      <c r="F52" s="50">
        <v>847.53</v>
      </c>
      <c r="G52" s="50"/>
      <c r="H52" s="50"/>
      <c r="I52" s="50"/>
      <c r="J52" s="51">
        <v>528.30999999999995</v>
      </c>
      <c r="K52" s="50"/>
      <c r="L52" s="50">
        <v>129197.19</v>
      </c>
      <c r="M52" s="50">
        <v>42.5</v>
      </c>
      <c r="N52" s="50">
        <v>727.18</v>
      </c>
      <c r="O52" s="50"/>
      <c r="P52" s="50"/>
      <c r="Q52" s="50"/>
      <c r="R52" s="50"/>
      <c r="S52" s="50"/>
      <c r="T52" s="50"/>
      <c r="U52" s="50"/>
      <c r="V52" s="50"/>
      <c r="W52" s="50">
        <f>SUM(D52:V52)</f>
        <v>372618.00999999995</v>
      </c>
      <c r="X52" s="50"/>
      <c r="Y52" s="50">
        <f>C52+W52</f>
        <v>1683114.84</v>
      </c>
    </row>
    <row r="53" spans="1:25" x14ac:dyDescent="0.3">
      <c r="A53">
        <v>2</v>
      </c>
      <c r="B53" t="s">
        <v>38</v>
      </c>
      <c r="C53" s="51">
        <f>'березень 2025'!Y53</f>
        <v>889424.16999999993</v>
      </c>
      <c r="D53" s="50">
        <v>147285.91</v>
      </c>
      <c r="E53" s="50">
        <v>32649.62</v>
      </c>
      <c r="F53" s="50">
        <v>847.53</v>
      </c>
      <c r="G53" s="50"/>
      <c r="H53" s="50"/>
      <c r="I53" s="50"/>
      <c r="J53" s="51">
        <v>100685.9</v>
      </c>
      <c r="K53" s="50"/>
      <c r="L53" s="50">
        <v>104585.01</v>
      </c>
      <c r="M53" s="50">
        <v>722.5</v>
      </c>
      <c r="N53" s="50">
        <v>4518.8900000000003</v>
      </c>
      <c r="O53" s="50"/>
      <c r="P53" s="50">
        <v>57.08</v>
      </c>
      <c r="Q53" s="50"/>
      <c r="R53" s="50"/>
      <c r="S53" s="50"/>
      <c r="T53" s="50"/>
      <c r="U53" s="50"/>
      <c r="V53" s="50"/>
      <c r="W53" s="50">
        <f t="shared" ref="W53:W54" si="8">SUM(D53:V53)</f>
        <v>391352.44</v>
      </c>
      <c r="X53" s="50"/>
      <c r="Y53" s="50">
        <f t="shared" ref="Y53:Y54" si="9">C53+W53</f>
        <v>1280776.6099999999</v>
      </c>
    </row>
    <row r="54" spans="1:25" ht="14.4" x14ac:dyDescent="0.3">
      <c r="A54">
        <v>3</v>
      </c>
      <c r="B54" t="s">
        <v>39</v>
      </c>
      <c r="C54" s="51">
        <f>'березень 2025'!Y54</f>
        <v>606049.26</v>
      </c>
      <c r="D54" s="55">
        <v>159805.24</v>
      </c>
      <c r="E54" s="55">
        <v>34236.699999999997</v>
      </c>
      <c r="F54" s="50">
        <v>733.53</v>
      </c>
      <c r="G54" s="50"/>
      <c r="H54" s="50"/>
      <c r="I54" s="50"/>
      <c r="J54" s="56">
        <v>566.29999999999995</v>
      </c>
      <c r="K54" s="50"/>
      <c r="L54" s="50"/>
      <c r="M54" s="50"/>
      <c r="N54" s="50">
        <v>2804.83</v>
      </c>
      <c r="O54" s="50"/>
      <c r="P54" s="50"/>
      <c r="Q54" s="50"/>
      <c r="R54" s="50">
        <v>2384.41</v>
      </c>
      <c r="S54" s="50"/>
      <c r="T54" s="50"/>
      <c r="U54" s="50"/>
      <c r="V54" s="50"/>
      <c r="W54" s="50">
        <f t="shared" si="8"/>
        <v>200531.00999999998</v>
      </c>
      <c r="X54" s="50"/>
      <c r="Y54" s="50">
        <f t="shared" si="9"/>
        <v>806580.27</v>
      </c>
    </row>
    <row r="55" spans="1:25" ht="14.4" x14ac:dyDescent="0.3">
      <c r="A55" s="2"/>
      <c r="B55" s="3" t="s">
        <v>40</v>
      </c>
      <c r="C55" s="53">
        <f>SUM(C52:C54)</f>
        <v>2805970.26</v>
      </c>
      <c r="D55" s="53">
        <f t="shared" ref="D55:V55" si="10">SUM(D52:D54)</f>
        <v>501622.92</v>
      </c>
      <c r="E55" s="53">
        <f t="shared" si="10"/>
        <v>113629.84999999999</v>
      </c>
      <c r="F55" s="53">
        <f t="shared" si="10"/>
        <v>2428.59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101780.51</v>
      </c>
      <c r="K55" s="53">
        <f t="shared" si="10"/>
        <v>0</v>
      </c>
      <c r="L55" s="53">
        <f t="shared" si="10"/>
        <v>233782.2</v>
      </c>
      <c r="M55" s="53">
        <f t="shared" si="10"/>
        <v>765</v>
      </c>
      <c r="N55" s="53">
        <f t="shared" si="10"/>
        <v>8050.9000000000005</v>
      </c>
      <c r="O55" s="53">
        <f t="shared" si="10"/>
        <v>0</v>
      </c>
      <c r="P55" s="53">
        <f t="shared" si="10"/>
        <v>57.08</v>
      </c>
      <c r="Q55" s="53">
        <f t="shared" si="10"/>
        <v>0</v>
      </c>
      <c r="R55" s="53">
        <f t="shared" si="10"/>
        <v>2384.41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964501.46</v>
      </c>
      <c r="X55" s="54"/>
      <c r="Y55" s="54">
        <f t="shared" ref="Y55" si="11">SUM(Y52:Y54)</f>
        <v>3770471.72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>
        <f>'березень 2025'!Y57</f>
        <v>370444.88</v>
      </c>
      <c r="D57" s="58">
        <v>99327.37</v>
      </c>
      <c r="E57" s="58">
        <v>23644.12</v>
      </c>
      <c r="F57" s="59">
        <v>1743.77</v>
      </c>
      <c r="G57" s="54"/>
      <c r="H57" s="54"/>
      <c r="I57" s="54"/>
      <c r="J57" s="54">
        <v>279</v>
      </c>
      <c r="K57" s="54"/>
      <c r="L57" s="58">
        <v>16559.86</v>
      </c>
      <c r="M57" s="58">
        <v>272.8</v>
      </c>
      <c r="N57" s="58">
        <v>1662.12</v>
      </c>
      <c r="O57" s="54"/>
      <c r="P57" s="54"/>
      <c r="Q57" s="54"/>
      <c r="R57" s="54"/>
      <c r="S57" s="54"/>
      <c r="T57" s="54"/>
      <c r="U57" s="54"/>
      <c r="V57" s="54"/>
      <c r="W57" s="54">
        <f>SUM(D57:V57)</f>
        <v>143489.03999999998</v>
      </c>
      <c r="X57" s="54"/>
      <c r="Y57" s="54">
        <f>C57+W57</f>
        <v>513933.92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>
        <f>'березень 2025'!Y59</f>
        <v>2278812.0700000003</v>
      </c>
      <c r="D59" s="54">
        <v>305321.52</v>
      </c>
      <c r="E59" s="54">
        <v>63606.75</v>
      </c>
      <c r="F59" s="59">
        <v>66825</v>
      </c>
      <c r="G59" s="54">
        <f>114+1282.93</f>
        <v>1396.93</v>
      </c>
      <c r="H59" s="54"/>
      <c r="I59" s="54"/>
      <c r="J59" s="54">
        <v>500.8</v>
      </c>
      <c r="K59" s="54">
        <v>6600</v>
      </c>
      <c r="L59" s="54">
        <v>214998.93</v>
      </c>
      <c r="M59" s="58">
        <v>-134.41</v>
      </c>
      <c r="N59" s="58">
        <v>14782.48</v>
      </c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673897.99999999988</v>
      </c>
      <c r="X59" s="54"/>
      <c r="Y59" s="54">
        <f t="shared" ref="Y59:Y61" si="13">C59+W59</f>
        <v>2952710.0700000003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>
        <f>'березень 2025'!Y61</f>
        <v>493006.75</v>
      </c>
      <c r="D61" s="58">
        <v>129104.13</v>
      </c>
      <c r="E61" s="58">
        <v>28402.91</v>
      </c>
      <c r="F61" s="54"/>
      <c r="G61" s="54"/>
      <c r="H61" s="54"/>
      <c r="I61" s="54"/>
      <c r="J61" s="54"/>
      <c r="K61" s="54">
        <v>300</v>
      </c>
      <c r="L61" s="58">
        <v>11649.56</v>
      </c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169456.6</v>
      </c>
      <c r="X61" s="54"/>
      <c r="Y61" s="54">
        <f t="shared" si="13"/>
        <v>662463.35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20427024.390000004</v>
      </c>
      <c r="E63" s="62">
        <f t="shared" ref="E63:W63" si="14">E30+E50+E55+E57+E59+E61</f>
        <v>4586424.99</v>
      </c>
      <c r="F63" s="62">
        <f t="shared" si="14"/>
        <v>503738.46000000008</v>
      </c>
      <c r="G63" s="62">
        <f t="shared" si="14"/>
        <v>95283.039999999979</v>
      </c>
      <c r="H63" s="62">
        <f t="shared" si="14"/>
        <v>1913486.73</v>
      </c>
      <c r="I63" s="62">
        <f t="shared" si="14"/>
        <v>2473630.6700000004</v>
      </c>
      <c r="J63" s="62">
        <f t="shared" si="14"/>
        <v>629941.39</v>
      </c>
      <c r="K63" s="62">
        <f t="shared" si="14"/>
        <v>15100</v>
      </c>
      <c r="L63" s="62">
        <f t="shared" si="14"/>
        <v>4311707.66</v>
      </c>
      <c r="M63" s="62">
        <f t="shared" si="14"/>
        <v>136551.24999999997</v>
      </c>
      <c r="N63" s="62">
        <f t="shared" si="14"/>
        <v>1298319.4700000002</v>
      </c>
      <c r="O63" s="62">
        <f t="shared" si="14"/>
        <v>933085.94000000006</v>
      </c>
      <c r="P63" s="62">
        <f t="shared" si="14"/>
        <v>79597.38</v>
      </c>
      <c r="Q63" s="62">
        <f t="shared" si="14"/>
        <v>0</v>
      </c>
      <c r="R63" s="62">
        <f t="shared" si="14"/>
        <v>13761.9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37417653.270000003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>
        <f>C30+C50+C55+C57+C59+C61</f>
        <v>104035450.84999999</v>
      </c>
      <c r="D65" s="45">
        <f>D8+D63</f>
        <v>20427024.390000004</v>
      </c>
      <c r="E65" s="45">
        <f t="shared" ref="E65:V65" si="15">E8+E63</f>
        <v>4586424.99</v>
      </c>
      <c r="F65" s="45">
        <f t="shared" si="15"/>
        <v>503738.46000000008</v>
      </c>
      <c r="G65" s="45">
        <f t="shared" si="15"/>
        <v>95283.039999999979</v>
      </c>
      <c r="H65" s="45">
        <f t="shared" si="15"/>
        <v>1913486.73</v>
      </c>
      <c r="I65" s="45">
        <f t="shared" si="15"/>
        <v>2473630.6700000004</v>
      </c>
      <c r="J65" s="45">
        <f t="shared" si="15"/>
        <v>629941.39</v>
      </c>
      <c r="K65" s="45">
        <f t="shared" si="15"/>
        <v>15100</v>
      </c>
      <c r="L65" s="45">
        <f t="shared" si="15"/>
        <v>4311707.66</v>
      </c>
      <c r="M65" s="45">
        <f t="shared" si="15"/>
        <v>136551.24999999997</v>
      </c>
      <c r="N65" s="45">
        <f t="shared" si="15"/>
        <v>1298319.4700000002</v>
      </c>
      <c r="O65" s="45">
        <f t="shared" si="15"/>
        <v>933085.94000000006</v>
      </c>
      <c r="P65" s="45">
        <f t="shared" si="15"/>
        <v>79597.38</v>
      </c>
      <c r="Q65" s="45">
        <f t="shared" si="15"/>
        <v>0</v>
      </c>
      <c r="R65" s="45">
        <f t="shared" si="15"/>
        <v>13761.9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>
        <f>Y30+Y50+Y55+Y57+Y59+Y61</f>
        <v>141453104.11999995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'березень 2025'!Y67</f>
        <v>10860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>
        <v>3620</v>
      </c>
      <c r="R67" s="54"/>
      <c r="S67" s="54"/>
      <c r="T67" s="54"/>
      <c r="U67" s="54"/>
      <c r="V67" s="54"/>
      <c r="W67" s="54">
        <f>SUM(D67:V67)</f>
        <v>3620</v>
      </c>
      <c r="X67" s="54"/>
      <c r="Y67" s="54">
        <f>C67+W67</f>
        <v>14480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56"/>
      <c r="K73" s="50"/>
      <c r="L73" s="55"/>
      <c r="M73" s="50"/>
      <c r="N73" s="55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ht="14.4" x14ac:dyDescent="0.3">
      <c r="A74" s="24"/>
      <c r="B74" s="28"/>
      <c r="C74" s="51"/>
      <c r="D74" s="50"/>
      <c r="E74" s="50"/>
      <c r="F74" s="50"/>
      <c r="G74" s="50"/>
      <c r="H74" s="50"/>
      <c r="I74" s="50"/>
      <c r="J74" s="51"/>
      <c r="K74" s="50"/>
      <c r="L74" s="50"/>
      <c r="M74" s="50"/>
      <c r="N74" s="55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8"/>
      <c r="N77" s="58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6" style="51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1" width="12.21875" customWidth="1"/>
    <col min="12" max="12" width="12.1093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55468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69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'квітень 2025'!D81</f>
        <v>0</v>
      </c>
      <c r="E8" s="47">
        <f>'квітень 2025'!E81</f>
        <v>0</v>
      </c>
      <c r="F8" s="47">
        <f>'квітень 2025'!F81</f>
        <v>0</v>
      </c>
      <c r="G8" s="47">
        <f>'квітень 2025'!G81</f>
        <v>0</v>
      </c>
      <c r="H8" s="47">
        <f>'квітень 2025'!H81</f>
        <v>0</v>
      </c>
      <c r="I8" s="47">
        <f>'квітень 2025'!I81</f>
        <v>0</v>
      </c>
      <c r="J8" s="47">
        <f>'квітень 2025'!J81</f>
        <v>0</v>
      </c>
      <c r="K8" s="47">
        <f>'квітень 2025'!K81</f>
        <v>0</v>
      </c>
      <c r="L8" s="47">
        <f>'квітень 2025'!L81</f>
        <v>0</v>
      </c>
      <c r="M8" s="47">
        <f>'квітень 2025'!M81</f>
        <v>0</v>
      </c>
      <c r="N8" s="47">
        <f>'квітень 2025'!N81</f>
        <v>0</v>
      </c>
      <c r="O8" s="47">
        <f>'квітень 2025'!O81</f>
        <v>0</v>
      </c>
      <c r="P8" s="47">
        <f>'квітень 2025'!P81</f>
        <v>0</v>
      </c>
      <c r="Q8" s="47">
        <f>'квітень 2025'!Q81</f>
        <v>0</v>
      </c>
      <c r="R8" s="47">
        <f>'квітень 2025'!R81</f>
        <v>0</v>
      </c>
      <c r="S8" s="47">
        <f>'квітень 2025'!S81</f>
        <v>0</v>
      </c>
      <c r="T8" s="47">
        <f>'квітень 2025'!T81</f>
        <v>0</v>
      </c>
      <c r="U8" s="47">
        <f>'квітень 2025'!U81</f>
        <v>0</v>
      </c>
      <c r="V8" s="47">
        <f>'квітень 2025'!V81</f>
        <v>0</v>
      </c>
      <c r="W8" s="30" t="s">
        <v>57</v>
      </c>
      <c r="Y8" s="30" t="s">
        <v>57</v>
      </c>
    </row>
    <row r="9" spans="1:25" x14ac:dyDescent="0.3">
      <c r="B9" s="1" t="s">
        <v>0</v>
      </c>
      <c r="C9" s="49"/>
    </row>
    <row r="10" spans="1:25" x14ac:dyDescent="0.3">
      <c r="A10">
        <v>1</v>
      </c>
      <c r="B10" t="s">
        <v>1</v>
      </c>
      <c r="C10" s="51">
        <f>'квітень 2025'!Y10</f>
        <v>3722677.3899999997</v>
      </c>
      <c r="D10" s="12">
        <v>414262.77</v>
      </c>
      <c r="E10" s="12">
        <v>95779.13</v>
      </c>
      <c r="H10">
        <v>127605.3</v>
      </c>
      <c r="J10" s="15">
        <v>129545.06</v>
      </c>
      <c r="M10">
        <v>8316.9</v>
      </c>
      <c r="N10">
        <v>42463.81</v>
      </c>
      <c r="P10">
        <v>2221.7399999999998</v>
      </c>
      <c r="W10">
        <f>SUM(D10:V10)</f>
        <v>820194.71</v>
      </c>
      <c r="Y10">
        <f>W10+C10</f>
        <v>4542872.0999999996</v>
      </c>
    </row>
    <row r="11" spans="1:25" x14ac:dyDescent="0.3">
      <c r="A11">
        <v>2</v>
      </c>
      <c r="B11" t="s">
        <v>2</v>
      </c>
      <c r="C11" s="51">
        <f>'квітень 2025'!Y11</f>
        <v>3345823.8</v>
      </c>
      <c r="D11" s="12">
        <v>458584.16</v>
      </c>
      <c r="E11" s="12">
        <v>101134.24</v>
      </c>
      <c r="F11" s="12">
        <v>4425</v>
      </c>
      <c r="H11">
        <v>102823.42</v>
      </c>
      <c r="J11" s="15">
        <v>1823.06</v>
      </c>
      <c r="M11">
        <v>6930.75</v>
      </c>
      <c r="N11">
        <v>36141.1</v>
      </c>
      <c r="P11">
        <v>5229.4399999999996</v>
      </c>
      <c r="W11">
        <f t="shared" ref="W11:W29" si="0">SUM(D11:V11)</f>
        <v>717091.17</v>
      </c>
      <c r="Y11">
        <f t="shared" ref="Y11:Y29" si="1">W11+C11</f>
        <v>4062914.9699999997</v>
      </c>
    </row>
    <row r="12" spans="1:25" x14ac:dyDescent="0.3">
      <c r="A12">
        <v>3</v>
      </c>
      <c r="B12" t="s">
        <v>3</v>
      </c>
      <c r="C12" s="51">
        <f>'квітень 2025'!Y12</f>
        <v>1610637.99</v>
      </c>
      <c r="D12" s="12">
        <v>247566.92</v>
      </c>
      <c r="E12" s="12">
        <v>58337.74</v>
      </c>
      <c r="H12">
        <v>93855.92</v>
      </c>
      <c r="J12" s="15">
        <v>1923.06</v>
      </c>
      <c r="M12">
        <v>3148.88</v>
      </c>
      <c r="N12">
        <v>37226.07</v>
      </c>
      <c r="O12" s="15">
        <v>24179.49</v>
      </c>
      <c r="P12">
        <v>658.62</v>
      </c>
      <c r="W12">
        <f t="shared" si="0"/>
        <v>466896.7</v>
      </c>
      <c r="Y12">
        <f t="shared" si="1"/>
        <v>2077534.69</v>
      </c>
    </row>
    <row r="13" spans="1:25" x14ac:dyDescent="0.3">
      <c r="A13">
        <v>4</v>
      </c>
      <c r="B13" t="s">
        <v>4</v>
      </c>
      <c r="C13" s="51">
        <f>'квітень 2025'!Y13</f>
        <v>0</v>
      </c>
      <c r="D13" s="12"/>
      <c r="E13" s="12"/>
      <c r="J13" s="15"/>
      <c r="O13" s="15"/>
      <c r="W13">
        <f t="shared" si="0"/>
        <v>0</v>
      </c>
      <c r="Y13">
        <f t="shared" si="1"/>
        <v>0</v>
      </c>
    </row>
    <row r="14" spans="1:25" x14ac:dyDescent="0.3">
      <c r="A14">
        <v>5</v>
      </c>
      <c r="B14" t="s">
        <v>5</v>
      </c>
      <c r="C14" s="51">
        <f>'квітень 2025'!Y14</f>
        <v>3919438.6799999997</v>
      </c>
      <c r="D14" s="12">
        <v>613326.61</v>
      </c>
      <c r="E14" s="12">
        <v>135796.68</v>
      </c>
      <c r="H14">
        <v>107536.58</v>
      </c>
      <c r="J14" s="15">
        <v>1923.07</v>
      </c>
      <c r="M14">
        <v>8501.7199999999993</v>
      </c>
      <c r="N14">
        <v>46794.31</v>
      </c>
      <c r="O14" s="15"/>
      <c r="P14">
        <v>653.35</v>
      </c>
      <c r="W14">
        <f t="shared" si="0"/>
        <v>914532.32</v>
      </c>
      <c r="Y14">
        <f t="shared" si="1"/>
        <v>4833971</v>
      </c>
    </row>
    <row r="15" spans="1:25" x14ac:dyDescent="0.3">
      <c r="A15">
        <v>6</v>
      </c>
      <c r="B15" t="s">
        <v>6</v>
      </c>
      <c r="C15" s="51">
        <f>'квітень 2025'!Y15</f>
        <v>3541329.13</v>
      </c>
      <c r="D15" s="12">
        <v>333009.88</v>
      </c>
      <c r="E15" s="12">
        <v>82865.279999999999</v>
      </c>
      <c r="H15">
        <v>114577.82</v>
      </c>
      <c r="J15" s="15">
        <v>1923.07</v>
      </c>
      <c r="M15">
        <v>6006.65</v>
      </c>
      <c r="N15">
        <v>33765.410000000003</v>
      </c>
      <c r="O15" s="15"/>
      <c r="P15">
        <v>658.62</v>
      </c>
      <c r="W15">
        <f t="shared" si="0"/>
        <v>572806.73</v>
      </c>
      <c r="Y15">
        <f t="shared" si="1"/>
        <v>4114135.86</v>
      </c>
    </row>
    <row r="16" spans="1:25" x14ac:dyDescent="0.3">
      <c r="A16">
        <v>7</v>
      </c>
      <c r="B16" t="s">
        <v>7</v>
      </c>
      <c r="C16" s="51">
        <f>'квітень 2025'!Y16</f>
        <v>4227239.17</v>
      </c>
      <c r="D16" s="12">
        <v>514692</v>
      </c>
      <c r="E16" s="12">
        <v>113424.76</v>
      </c>
      <c r="H16">
        <v>147438.5</v>
      </c>
      <c r="J16" s="15">
        <v>1923.06</v>
      </c>
      <c r="M16">
        <v>7392.8</v>
      </c>
      <c r="N16">
        <v>66473.289999999994</v>
      </c>
      <c r="O16" s="15"/>
      <c r="P16">
        <v>1007.25</v>
      </c>
      <c r="W16">
        <f t="shared" si="0"/>
        <v>852351.66000000015</v>
      </c>
      <c r="Y16">
        <f t="shared" si="1"/>
        <v>5079590.83</v>
      </c>
    </row>
    <row r="17" spans="1:25" x14ac:dyDescent="0.3">
      <c r="A17">
        <v>8</v>
      </c>
      <c r="B17" t="s">
        <v>8</v>
      </c>
      <c r="C17" s="51">
        <f>'квітень 2025'!Y17</f>
        <v>2284345.4900000002</v>
      </c>
      <c r="D17" s="12">
        <v>337123.23</v>
      </c>
      <c r="E17" s="12">
        <v>73966.16</v>
      </c>
      <c r="H17">
        <v>64343.5</v>
      </c>
      <c r="J17" s="15">
        <v>1923.06</v>
      </c>
      <c r="M17">
        <v>2923.96</v>
      </c>
      <c r="N17">
        <v>33512.870000000003</v>
      </c>
      <c r="O17" s="15">
        <v>33770</v>
      </c>
      <c r="P17">
        <v>19829.310000000001</v>
      </c>
      <c r="W17">
        <f t="shared" si="0"/>
        <v>567392.09000000008</v>
      </c>
      <c r="Y17">
        <f t="shared" si="1"/>
        <v>2851737.58</v>
      </c>
    </row>
    <row r="18" spans="1:25" x14ac:dyDescent="0.3">
      <c r="A18">
        <v>9</v>
      </c>
      <c r="B18" t="s">
        <v>9</v>
      </c>
      <c r="C18" s="51">
        <f>'квітень 2025'!Y18</f>
        <v>2290638.5</v>
      </c>
      <c r="D18" s="12">
        <v>346769.37</v>
      </c>
      <c r="E18" s="12">
        <v>67174.77</v>
      </c>
      <c r="H18">
        <v>27108.3</v>
      </c>
      <c r="J18" s="15">
        <v>76972.06</v>
      </c>
      <c r="M18">
        <v>7115.57</v>
      </c>
      <c r="N18">
        <v>33026.51</v>
      </c>
      <c r="O18" s="15"/>
      <c r="P18">
        <v>329.31</v>
      </c>
      <c r="W18">
        <f t="shared" si="0"/>
        <v>558495.89</v>
      </c>
      <c r="Y18">
        <f t="shared" si="1"/>
        <v>2849134.39</v>
      </c>
    </row>
    <row r="19" spans="1:25" x14ac:dyDescent="0.3">
      <c r="A19">
        <v>10</v>
      </c>
      <c r="B19" t="s">
        <v>10</v>
      </c>
      <c r="C19" s="51">
        <f>'квітень 2025'!Y19</f>
        <v>2882255.2</v>
      </c>
      <c r="D19" s="12">
        <v>503014.82</v>
      </c>
      <c r="E19" s="12">
        <v>111450.66</v>
      </c>
      <c r="H19">
        <v>101836.78</v>
      </c>
      <c r="J19" s="15">
        <v>1923.06</v>
      </c>
      <c r="M19">
        <v>7392.8</v>
      </c>
      <c r="N19">
        <v>14872.1</v>
      </c>
      <c r="O19" s="15"/>
      <c r="P19">
        <v>164.65</v>
      </c>
      <c r="W19">
        <f t="shared" si="0"/>
        <v>740654.87000000011</v>
      </c>
      <c r="Y19">
        <f t="shared" si="1"/>
        <v>3622910.0700000003</v>
      </c>
    </row>
    <row r="20" spans="1:25" x14ac:dyDescent="0.3">
      <c r="A20">
        <v>11</v>
      </c>
      <c r="B20" t="s">
        <v>11</v>
      </c>
      <c r="C20" s="51">
        <f>'квітень 2025'!Y20</f>
        <v>2431060.19</v>
      </c>
      <c r="D20" s="12">
        <v>321225.13</v>
      </c>
      <c r="E20" s="12">
        <v>71305.710000000006</v>
      </c>
      <c r="H20">
        <v>67877.61</v>
      </c>
      <c r="J20" s="15">
        <v>1923.06</v>
      </c>
      <c r="M20">
        <v>4435.68</v>
      </c>
      <c r="N20">
        <v>29631.32</v>
      </c>
      <c r="O20" s="15"/>
      <c r="P20">
        <v>493.97</v>
      </c>
      <c r="W20">
        <f t="shared" si="0"/>
        <v>496892.48</v>
      </c>
      <c r="Y20">
        <f t="shared" si="1"/>
        <v>2927952.67</v>
      </c>
    </row>
    <row r="21" spans="1:25" x14ac:dyDescent="0.3">
      <c r="A21">
        <v>12</v>
      </c>
      <c r="B21" t="s">
        <v>12</v>
      </c>
      <c r="C21" s="51">
        <f>'квітень 2025'!Y21</f>
        <v>2556059.0500000003</v>
      </c>
      <c r="D21" s="12">
        <v>407147.22</v>
      </c>
      <c r="E21" s="12">
        <v>89153.8</v>
      </c>
      <c r="H21">
        <v>103159.95</v>
      </c>
      <c r="J21" s="15">
        <v>1923.05</v>
      </c>
      <c r="M21">
        <v>4667.09</v>
      </c>
      <c r="N21">
        <v>38123.97</v>
      </c>
      <c r="O21" s="15">
        <v>52307.21</v>
      </c>
      <c r="P21">
        <v>27629.31</v>
      </c>
      <c r="W21">
        <f t="shared" si="0"/>
        <v>724111.6</v>
      </c>
      <c r="Y21">
        <f t="shared" si="1"/>
        <v>3280170.6500000004</v>
      </c>
    </row>
    <row r="22" spans="1:25" x14ac:dyDescent="0.3">
      <c r="A22">
        <v>13</v>
      </c>
      <c r="B22" t="s">
        <v>13</v>
      </c>
      <c r="C22" s="51">
        <f>'квітень 2025'!Y22</f>
        <v>2031645.0500000003</v>
      </c>
      <c r="D22" s="12">
        <v>361463.53</v>
      </c>
      <c r="E22" s="12">
        <v>78951.710000000006</v>
      </c>
      <c r="H22">
        <v>90171.07</v>
      </c>
      <c r="J22" s="15">
        <v>1923.05</v>
      </c>
      <c r="M22">
        <v>2136.7399999999998</v>
      </c>
      <c r="N22">
        <v>31333.59</v>
      </c>
      <c r="O22" s="15">
        <v>32628.79</v>
      </c>
      <c r="P22">
        <v>13159.62</v>
      </c>
      <c r="W22">
        <f t="shared" si="0"/>
        <v>611768.10000000009</v>
      </c>
      <c r="Y22">
        <f t="shared" si="1"/>
        <v>2643413.1500000004</v>
      </c>
    </row>
    <row r="23" spans="1:25" x14ac:dyDescent="0.3">
      <c r="A23">
        <v>14</v>
      </c>
      <c r="B23" t="s">
        <v>14</v>
      </c>
      <c r="C23" s="51">
        <f>'квітень 2025'!Y23</f>
        <v>2332238.69</v>
      </c>
      <c r="D23" s="12">
        <v>309005.95</v>
      </c>
      <c r="E23" s="12">
        <v>62843.89</v>
      </c>
      <c r="H23">
        <v>102848.34</v>
      </c>
      <c r="J23" s="15">
        <v>1923.05</v>
      </c>
      <c r="M23">
        <v>4620.5</v>
      </c>
      <c r="N23">
        <v>43305.599999999999</v>
      </c>
      <c r="O23" s="15">
        <v>46433.34</v>
      </c>
      <c r="P23">
        <v>329.31</v>
      </c>
      <c r="W23">
        <f t="shared" si="0"/>
        <v>571309.9800000001</v>
      </c>
      <c r="Y23">
        <f t="shared" si="1"/>
        <v>2903548.67</v>
      </c>
    </row>
    <row r="24" spans="1:25" x14ac:dyDescent="0.3">
      <c r="A24">
        <v>15</v>
      </c>
      <c r="B24" t="s">
        <v>15</v>
      </c>
      <c r="C24" s="51">
        <f>'квітень 2025'!Y24</f>
        <v>4246306.3099999996</v>
      </c>
      <c r="D24" s="12">
        <v>711808.03</v>
      </c>
      <c r="E24" s="12">
        <v>157652.93</v>
      </c>
      <c r="H24">
        <v>224145.95</v>
      </c>
      <c r="J24" s="15">
        <v>1923.05</v>
      </c>
      <c r="M24">
        <v>8316.9</v>
      </c>
      <c r="N24">
        <v>49198.06</v>
      </c>
      <c r="O24" s="15"/>
      <c r="P24">
        <v>4377.63</v>
      </c>
      <c r="W24">
        <f t="shared" si="0"/>
        <v>1157422.5499999998</v>
      </c>
      <c r="Y24">
        <f t="shared" si="1"/>
        <v>5403728.8599999994</v>
      </c>
    </row>
    <row r="25" spans="1:25" x14ac:dyDescent="0.3">
      <c r="A25">
        <v>16</v>
      </c>
      <c r="B25" t="s">
        <v>16</v>
      </c>
      <c r="C25" s="51">
        <f>'квітень 2025'!Y25</f>
        <v>1597820.8599999999</v>
      </c>
      <c r="D25" s="12">
        <v>318284.48</v>
      </c>
      <c r="E25" s="12">
        <v>72478.649999999994</v>
      </c>
      <c r="H25">
        <v>48232.05</v>
      </c>
      <c r="J25" s="15">
        <v>1923.05</v>
      </c>
      <c r="M25">
        <v>3881.22</v>
      </c>
      <c r="N25">
        <v>24318.76</v>
      </c>
      <c r="O25" s="15"/>
      <c r="P25">
        <v>3128.45</v>
      </c>
      <c r="W25">
        <f t="shared" si="0"/>
        <v>472246.66</v>
      </c>
      <c r="Y25">
        <f t="shared" si="1"/>
        <v>2070067.5199999998</v>
      </c>
    </row>
    <row r="26" spans="1:25" x14ac:dyDescent="0.3">
      <c r="A26">
        <v>17</v>
      </c>
      <c r="B26" t="s">
        <v>17</v>
      </c>
      <c r="C26" s="51">
        <f>'квітень 2025'!Y26</f>
        <v>689836.62</v>
      </c>
      <c r="D26" s="12">
        <v>128821.18</v>
      </c>
      <c r="E26" s="12">
        <v>26495.8</v>
      </c>
      <c r="H26">
        <v>24107.8</v>
      </c>
      <c r="J26" s="15">
        <v>1387.36</v>
      </c>
      <c r="L26" s="12"/>
      <c r="N26">
        <v>13936.78</v>
      </c>
      <c r="O26" s="15"/>
      <c r="P26">
        <v>164.65</v>
      </c>
      <c r="W26">
        <f t="shared" si="0"/>
        <v>194913.56999999995</v>
      </c>
      <c r="Y26">
        <f t="shared" si="1"/>
        <v>884750.19</v>
      </c>
    </row>
    <row r="27" spans="1:25" x14ac:dyDescent="0.3">
      <c r="A27">
        <v>18</v>
      </c>
      <c r="B27" t="s">
        <v>18</v>
      </c>
      <c r="C27" s="51">
        <f>'квітень 2025'!Y27</f>
        <v>1082421.76</v>
      </c>
      <c r="D27" s="12">
        <v>198541.34</v>
      </c>
      <c r="E27" s="12">
        <v>42262.51</v>
      </c>
      <c r="H27">
        <v>31690.44</v>
      </c>
      <c r="J27" s="15">
        <v>1567.06</v>
      </c>
      <c r="L27" s="12"/>
      <c r="N27">
        <v>16144.12</v>
      </c>
      <c r="O27" s="15">
        <v>26092.65</v>
      </c>
      <c r="W27">
        <f t="shared" si="0"/>
        <v>316298.12</v>
      </c>
      <c r="Y27">
        <f t="shared" si="1"/>
        <v>1398719.88</v>
      </c>
    </row>
    <row r="28" spans="1:25" x14ac:dyDescent="0.3">
      <c r="A28">
        <v>19</v>
      </c>
      <c r="B28" t="s">
        <v>19</v>
      </c>
      <c r="C28" s="51">
        <f>'квітень 2025'!Y28</f>
        <v>834772.90999999992</v>
      </c>
      <c r="D28" s="12">
        <v>138430.45000000001</v>
      </c>
      <c r="E28" s="12">
        <v>33900.54</v>
      </c>
      <c r="F28" s="12">
        <v>3405</v>
      </c>
      <c r="H28">
        <v>21259.9</v>
      </c>
      <c r="J28" s="15">
        <v>1534.36</v>
      </c>
      <c r="L28" s="12"/>
      <c r="M28">
        <v>1623.36</v>
      </c>
      <c r="N28">
        <v>12271.93</v>
      </c>
      <c r="W28">
        <f t="shared" si="0"/>
        <v>212425.53999999998</v>
      </c>
      <c r="Y28">
        <f t="shared" si="1"/>
        <v>1047198.45</v>
      </c>
    </row>
    <row r="29" spans="1:25" x14ac:dyDescent="0.3">
      <c r="A29">
        <v>20</v>
      </c>
      <c r="B29" t="s">
        <v>20</v>
      </c>
      <c r="C29" s="51">
        <f>'квітень 2025'!Y29</f>
        <v>171963.96</v>
      </c>
      <c r="D29" s="12">
        <v>27161.32</v>
      </c>
      <c r="E29" s="12">
        <v>6188.38</v>
      </c>
      <c r="H29">
        <v>7139.15</v>
      </c>
      <c r="L29" s="12"/>
      <c r="W29">
        <f t="shared" si="0"/>
        <v>40488.85</v>
      </c>
      <c r="Y29">
        <f t="shared" si="1"/>
        <v>212452.81</v>
      </c>
    </row>
    <row r="30" spans="1:25" s="29" customFormat="1" ht="14.4" x14ac:dyDescent="0.3">
      <c r="A30" s="2"/>
      <c r="B30" s="3" t="s">
        <v>21</v>
      </c>
      <c r="C30" s="53">
        <f>SUM(C10:C29)</f>
        <v>45798510.749999993</v>
      </c>
      <c r="D30" s="3">
        <f t="shared" ref="D30:V30" si="2">SUM(D10:D29)</f>
        <v>6690238.3899999997</v>
      </c>
      <c r="E30" s="3">
        <f t="shared" si="2"/>
        <v>1481163.3399999999</v>
      </c>
      <c r="F30" s="3">
        <f t="shared" si="2"/>
        <v>7830</v>
      </c>
      <c r="G30" s="3">
        <f t="shared" si="2"/>
        <v>0</v>
      </c>
      <c r="H30" s="3">
        <f t="shared" si="2"/>
        <v>1607758.3800000001</v>
      </c>
      <c r="I30" s="3">
        <f t="shared" si="2"/>
        <v>0</v>
      </c>
      <c r="J30" s="3">
        <f t="shared" si="2"/>
        <v>235905.64999999991</v>
      </c>
      <c r="K30" s="3">
        <f t="shared" si="2"/>
        <v>0</v>
      </c>
      <c r="L30" s="3">
        <f t="shared" si="2"/>
        <v>0</v>
      </c>
      <c r="M30" s="3">
        <f t="shared" si="2"/>
        <v>87411.520000000004</v>
      </c>
      <c r="N30" s="3">
        <f t="shared" si="2"/>
        <v>602539.60000000009</v>
      </c>
      <c r="O30" s="3">
        <f t="shared" si="2"/>
        <v>215411.48</v>
      </c>
      <c r="P30" s="3">
        <f t="shared" si="2"/>
        <v>80035.23</v>
      </c>
      <c r="Q30" s="3">
        <f t="shared" si="2"/>
        <v>0</v>
      </c>
      <c r="R30" s="3">
        <f t="shared" si="2"/>
        <v>0</v>
      </c>
      <c r="S30" s="3">
        <f t="shared" si="2"/>
        <v>0</v>
      </c>
      <c r="T30" s="3">
        <f t="shared" si="2"/>
        <v>0</v>
      </c>
      <c r="U30" s="3">
        <f t="shared" si="2"/>
        <v>0</v>
      </c>
      <c r="V30" s="3">
        <f t="shared" si="2"/>
        <v>0</v>
      </c>
      <c r="W30" s="3">
        <f>SUM(W10:W29)</f>
        <v>11008293.589999996</v>
      </c>
      <c r="X30" s="3"/>
      <c r="Y30" s="3">
        <f t="shared" ref="Y30" si="3">SUM(Y10:Y29)</f>
        <v>56806804.340000011</v>
      </c>
    </row>
    <row r="31" spans="1:25" x14ac:dyDescent="0.3">
      <c r="B31" s="1" t="s">
        <v>22</v>
      </c>
      <c r="C31" s="49"/>
    </row>
    <row r="32" spans="1:25" x14ac:dyDescent="0.3">
      <c r="A32">
        <v>1</v>
      </c>
      <c r="B32" t="s">
        <v>23</v>
      </c>
      <c r="C32" s="51">
        <f>'квітень 2025'!Y32</f>
        <v>5522998.8799999999</v>
      </c>
      <c r="D32">
        <v>897660.74</v>
      </c>
      <c r="E32">
        <v>196051.46</v>
      </c>
      <c r="F32">
        <v>16437.8</v>
      </c>
      <c r="H32">
        <v>37988.26</v>
      </c>
      <c r="I32">
        <v>156247.35</v>
      </c>
      <c r="J32" s="15">
        <v>6540.87</v>
      </c>
      <c r="K32" s="15">
        <v>300</v>
      </c>
      <c r="M32">
        <v>2755.27</v>
      </c>
      <c r="N32">
        <v>50807.17</v>
      </c>
      <c r="O32" s="14">
        <v>7567.07</v>
      </c>
      <c r="P32">
        <v>2759.62</v>
      </c>
      <c r="W32">
        <f>SUM(D32:V32)</f>
        <v>1375115.6100000003</v>
      </c>
      <c r="Y32">
        <f>W32+C32</f>
        <v>6898114.4900000002</v>
      </c>
    </row>
    <row r="33" spans="1:25" x14ac:dyDescent="0.3">
      <c r="A33">
        <v>2</v>
      </c>
      <c r="B33" t="s">
        <v>24</v>
      </c>
      <c r="C33" s="51">
        <f>'квітень 2025'!Y33</f>
        <v>4259748.16</v>
      </c>
      <c r="D33">
        <v>972486.18</v>
      </c>
      <c r="E33">
        <v>208269.62</v>
      </c>
      <c r="F33">
        <v>663</v>
      </c>
      <c r="J33" s="15">
        <v>1401.86</v>
      </c>
      <c r="M33">
        <v>1124.5999999999999</v>
      </c>
      <c r="N33">
        <v>16649.560000000001</v>
      </c>
      <c r="O33" s="14">
        <v>6259.89</v>
      </c>
      <c r="P33">
        <v>724.48</v>
      </c>
      <c r="W33">
        <f t="shared" ref="W33:W49" si="4">SUM(D33:V33)</f>
        <v>1207579.1900000002</v>
      </c>
      <c r="Y33">
        <f t="shared" ref="Y33:Y49" si="5">W33+C33</f>
        <v>5467327.3500000006</v>
      </c>
    </row>
    <row r="34" spans="1:25" x14ac:dyDescent="0.3">
      <c r="A34">
        <v>3</v>
      </c>
      <c r="B34" s="10" t="s">
        <v>48</v>
      </c>
      <c r="C34" s="51">
        <f>'квітень 2025'!Y34</f>
        <v>3322157.93</v>
      </c>
      <c r="D34">
        <v>552684.1</v>
      </c>
      <c r="E34">
        <v>122776.7</v>
      </c>
      <c r="F34">
        <v>18624.599999999999</v>
      </c>
      <c r="H34">
        <v>16395.34</v>
      </c>
      <c r="I34">
        <v>43395.48</v>
      </c>
      <c r="J34" s="15">
        <v>201450.81</v>
      </c>
      <c r="M34">
        <v>2811.5</v>
      </c>
      <c r="N34">
        <v>36665.25</v>
      </c>
      <c r="O34" s="14">
        <v>5722.81</v>
      </c>
      <c r="P34">
        <v>12501</v>
      </c>
      <c r="W34">
        <f t="shared" si="4"/>
        <v>1013027.5899999999</v>
      </c>
      <c r="Y34">
        <f t="shared" si="5"/>
        <v>4335185.5199999996</v>
      </c>
    </row>
    <row r="35" spans="1:25" x14ac:dyDescent="0.3">
      <c r="A35">
        <v>4</v>
      </c>
      <c r="B35" t="s">
        <v>25</v>
      </c>
      <c r="C35" s="51">
        <f>'квітень 2025'!Y35</f>
        <v>7230249.0500000007</v>
      </c>
      <c r="D35">
        <v>1151192.92</v>
      </c>
      <c r="E35">
        <v>250979.64</v>
      </c>
      <c r="F35">
        <v>4834</v>
      </c>
      <c r="H35">
        <v>22329.200000000001</v>
      </c>
      <c r="I35">
        <v>213222.53</v>
      </c>
      <c r="J35" s="15">
        <v>1757.86</v>
      </c>
      <c r="M35">
        <v>7392.8</v>
      </c>
      <c r="N35">
        <v>40219.43</v>
      </c>
      <c r="O35" s="14"/>
      <c r="P35">
        <v>4487.3999999999996</v>
      </c>
      <c r="W35">
        <f t="shared" si="4"/>
        <v>1696415.78</v>
      </c>
      <c r="Y35">
        <f t="shared" si="5"/>
        <v>8926664.8300000001</v>
      </c>
    </row>
    <row r="36" spans="1:25" x14ac:dyDescent="0.3">
      <c r="A36">
        <v>5</v>
      </c>
      <c r="B36" t="s">
        <v>26</v>
      </c>
      <c r="C36" s="51">
        <f>'квітень 2025'!Y36</f>
        <v>10215359.780000001</v>
      </c>
      <c r="D36">
        <v>1570267.99</v>
      </c>
      <c r="E36">
        <v>343175.52</v>
      </c>
      <c r="F36">
        <v>6216</v>
      </c>
      <c r="H36">
        <v>36139.58</v>
      </c>
      <c r="I36">
        <v>347949.78</v>
      </c>
      <c r="J36" s="15">
        <v>1757.86</v>
      </c>
      <c r="M36">
        <v>17557.900000000001</v>
      </c>
      <c r="N36">
        <v>46205.43</v>
      </c>
      <c r="O36" s="14"/>
      <c r="P36">
        <v>1646.55</v>
      </c>
      <c r="W36">
        <f t="shared" si="4"/>
        <v>2370916.61</v>
      </c>
      <c r="Y36">
        <f t="shared" si="5"/>
        <v>12586276.390000001</v>
      </c>
    </row>
    <row r="37" spans="1:25" x14ac:dyDescent="0.3">
      <c r="A37">
        <v>6</v>
      </c>
      <c r="B37" s="9" t="s">
        <v>45</v>
      </c>
      <c r="C37" s="51">
        <f>'квітень 2025'!Y37</f>
        <v>2621079</v>
      </c>
      <c r="D37">
        <v>431082.46</v>
      </c>
      <c r="E37">
        <v>96766.34</v>
      </c>
      <c r="F37">
        <v>389</v>
      </c>
      <c r="H37">
        <v>11865.75</v>
      </c>
      <c r="I37">
        <v>92608.59</v>
      </c>
      <c r="J37" s="15">
        <v>1757.87</v>
      </c>
      <c r="M37">
        <v>1237.06</v>
      </c>
      <c r="N37">
        <v>30866.31</v>
      </c>
      <c r="O37" s="14">
        <v>3515.89</v>
      </c>
      <c r="P37">
        <v>2600</v>
      </c>
      <c r="W37">
        <f t="shared" si="4"/>
        <v>672689.27000000014</v>
      </c>
      <c r="Y37">
        <f t="shared" si="5"/>
        <v>3293768.27</v>
      </c>
    </row>
    <row r="38" spans="1:25" x14ac:dyDescent="0.3">
      <c r="A38">
        <v>7</v>
      </c>
      <c r="B38" s="10" t="s">
        <v>49</v>
      </c>
      <c r="C38" s="51">
        <f>'квітень 2025'!Y38</f>
        <v>2045367.4</v>
      </c>
      <c r="D38">
        <v>392409.15</v>
      </c>
      <c r="E38">
        <v>90339.81</v>
      </c>
      <c r="F38">
        <v>663</v>
      </c>
      <c r="H38">
        <v>16395.34</v>
      </c>
      <c r="I38">
        <v>43395.47</v>
      </c>
      <c r="J38" s="15">
        <v>1757.87</v>
      </c>
      <c r="M38">
        <v>1180.83</v>
      </c>
      <c r="N38">
        <v>6267.59</v>
      </c>
      <c r="O38" s="14">
        <v>3640.15</v>
      </c>
      <c r="P38">
        <v>164.65</v>
      </c>
      <c r="W38">
        <f t="shared" si="4"/>
        <v>556213.86</v>
      </c>
      <c r="Y38">
        <f t="shared" si="5"/>
        <v>2601581.2599999998</v>
      </c>
    </row>
    <row r="39" spans="1:25" x14ac:dyDescent="0.3">
      <c r="A39">
        <v>8</v>
      </c>
      <c r="B39" t="s">
        <v>27</v>
      </c>
      <c r="C39" s="51">
        <f>'квітень 2025'!Y39</f>
        <v>2243380.15</v>
      </c>
      <c r="D39">
        <v>493640.9</v>
      </c>
      <c r="E39">
        <v>111342.08</v>
      </c>
      <c r="J39" s="15">
        <v>1657.87</v>
      </c>
      <c r="M39">
        <v>168.69</v>
      </c>
      <c r="N39">
        <v>16079.02</v>
      </c>
      <c r="O39" s="14">
        <v>975.18</v>
      </c>
      <c r="W39">
        <f t="shared" si="4"/>
        <v>623863.74</v>
      </c>
      <c r="Y39">
        <f t="shared" si="5"/>
        <v>2867243.8899999997</v>
      </c>
    </row>
    <row r="40" spans="1:25" x14ac:dyDescent="0.3">
      <c r="A40">
        <v>9</v>
      </c>
      <c r="B40" t="s">
        <v>28</v>
      </c>
      <c r="C40" s="51">
        <f>'квітень 2025'!Y40</f>
        <v>4678496.3100000005</v>
      </c>
      <c r="D40">
        <v>821835.32</v>
      </c>
      <c r="E40">
        <v>186179.91</v>
      </c>
      <c r="F40">
        <v>13142</v>
      </c>
      <c r="H40">
        <v>21067.75</v>
      </c>
      <c r="I40">
        <v>110941.59</v>
      </c>
      <c r="J40" s="15">
        <v>56128.87</v>
      </c>
      <c r="M40">
        <v>3973.63</v>
      </c>
      <c r="N40" s="69">
        <v>29094.83</v>
      </c>
      <c r="O40" s="14">
        <v>8252.4699999999993</v>
      </c>
      <c r="P40">
        <v>1027.45</v>
      </c>
      <c r="W40">
        <f t="shared" si="4"/>
        <v>1251643.82</v>
      </c>
      <c r="Y40">
        <f t="shared" si="5"/>
        <v>5930140.1300000008</v>
      </c>
    </row>
    <row r="41" spans="1:25" x14ac:dyDescent="0.3">
      <c r="A41">
        <v>10</v>
      </c>
      <c r="B41" s="11" t="s">
        <v>46</v>
      </c>
      <c r="C41" s="51">
        <f>'квітень 2025'!Y41</f>
        <v>4300527.03</v>
      </c>
      <c r="D41">
        <v>722864.96</v>
      </c>
      <c r="E41">
        <v>161112.24</v>
      </c>
      <c r="F41">
        <v>663</v>
      </c>
      <c r="H41">
        <v>26924.46</v>
      </c>
      <c r="I41">
        <v>170990.94</v>
      </c>
      <c r="J41" s="15">
        <v>1757.87</v>
      </c>
      <c r="M41">
        <v>4273.4799999999996</v>
      </c>
      <c r="N41">
        <v>15162.41</v>
      </c>
      <c r="O41" s="14">
        <v>5878.46</v>
      </c>
      <c r="P41">
        <v>658.62</v>
      </c>
      <c r="W41">
        <f t="shared" si="4"/>
        <v>1110286.44</v>
      </c>
      <c r="Y41">
        <f t="shared" si="5"/>
        <v>5410813.4700000007</v>
      </c>
    </row>
    <row r="42" spans="1:25" x14ac:dyDescent="0.3">
      <c r="A42">
        <v>11</v>
      </c>
      <c r="B42" s="11" t="s">
        <v>47</v>
      </c>
      <c r="C42" s="51">
        <f>'квітень 2025'!Y42</f>
        <v>4708229.9600000009</v>
      </c>
      <c r="D42">
        <v>841191.67</v>
      </c>
      <c r="E42">
        <v>187761.61</v>
      </c>
      <c r="F42">
        <v>4912</v>
      </c>
      <c r="H42">
        <v>26924.45</v>
      </c>
      <c r="I42">
        <v>170990.94</v>
      </c>
      <c r="J42" s="15">
        <v>9185.3700000000008</v>
      </c>
      <c r="M42">
        <v>11184.31</v>
      </c>
      <c r="N42">
        <v>19885.75</v>
      </c>
      <c r="O42" s="14"/>
      <c r="P42">
        <v>2414.94</v>
      </c>
      <c r="W42">
        <f t="shared" si="4"/>
        <v>1274451.04</v>
      </c>
      <c r="Y42">
        <f t="shared" si="5"/>
        <v>5982681.0000000009</v>
      </c>
    </row>
    <row r="43" spans="1:25" x14ac:dyDescent="0.3">
      <c r="A43">
        <v>12</v>
      </c>
      <c r="B43" t="s">
        <v>29</v>
      </c>
      <c r="C43" s="51">
        <f>'квітень 2025'!Y43</f>
        <v>5806698.9799999995</v>
      </c>
      <c r="D43">
        <v>1050907.31</v>
      </c>
      <c r="E43">
        <v>231646.59</v>
      </c>
      <c r="F43">
        <v>1715</v>
      </c>
      <c r="J43" s="15">
        <v>6541.38</v>
      </c>
      <c r="K43">
        <v>7770</v>
      </c>
      <c r="M43">
        <v>7534.82</v>
      </c>
      <c r="N43">
        <v>39770.49</v>
      </c>
      <c r="O43" s="14"/>
      <c r="P43">
        <v>2897.93</v>
      </c>
      <c r="W43">
        <f t="shared" si="4"/>
        <v>1348783.52</v>
      </c>
      <c r="Y43">
        <f t="shared" si="5"/>
        <v>7155482.5</v>
      </c>
    </row>
    <row r="44" spans="1:25" x14ac:dyDescent="0.3">
      <c r="A44">
        <v>13</v>
      </c>
      <c r="B44" t="s">
        <v>30</v>
      </c>
      <c r="C44" s="51">
        <f>'квітень 2025'!Y44</f>
        <v>10945726.809999999</v>
      </c>
      <c r="D44">
        <v>1446172.68</v>
      </c>
      <c r="E44">
        <v>340252.23</v>
      </c>
      <c r="F44">
        <v>85850</v>
      </c>
      <c r="H44">
        <v>42809.74</v>
      </c>
      <c r="I44">
        <v>274441.96000000002</v>
      </c>
      <c r="J44" s="15">
        <v>1757.88</v>
      </c>
      <c r="K44" s="15">
        <v>2400</v>
      </c>
      <c r="M44">
        <v>13861.5</v>
      </c>
      <c r="N44">
        <v>52004.38</v>
      </c>
      <c r="O44" s="14"/>
      <c r="P44">
        <v>2469.8200000000002</v>
      </c>
      <c r="W44">
        <f t="shared" si="4"/>
        <v>2262020.1899999995</v>
      </c>
      <c r="Y44">
        <f t="shared" si="5"/>
        <v>13207746.999999998</v>
      </c>
    </row>
    <row r="45" spans="1:25" x14ac:dyDescent="0.3">
      <c r="A45">
        <v>14</v>
      </c>
      <c r="B45" s="9" t="s">
        <v>44</v>
      </c>
      <c r="C45" s="51">
        <f>'квітень 2025'!Y45</f>
        <v>9561781.3800000008</v>
      </c>
      <c r="D45">
        <v>1689251.93</v>
      </c>
      <c r="E45">
        <v>372379.92</v>
      </c>
      <c r="F45">
        <v>7382.9</v>
      </c>
      <c r="H45">
        <v>35597.26</v>
      </c>
      <c r="I45">
        <v>277825.76</v>
      </c>
      <c r="J45" s="15">
        <v>1657.88</v>
      </c>
      <c r="K45" s="15">
        <v>900</v>
      </c>
      <c r="M45">
        <v>12013.3</v>
      </c>
      <c r="N45">
        <v>69027.070000000007</v>
      </c>
      <c r="O45" s="14"/>
      <c r="P45">
        <v>5846.35</v>
      </c>
      <c r="W45">
        <f t="shared" si="4"/>
        <v>2471882.3699999992</v>
      </c>
      <c r="Y45">
        <f t="shared" si="5"/>
        <v>12033663.75</v>
      </c>
    </row>
    <row r="46" spans="1:25" x14ac:dyDescent="0.3">
      <c r="A46">
        <v>15</v>
      </c>
      <c r="B46" t="s">
        <v>31</v>
      </c>
      <c r="C46" s="51">
        <f>'квітень 2025'!Y46</f>
        <v>1276631.29</v>
      </c>
      <c r="D46">
        <v>231191.81</v>
      </c>
      <c r="E46">
        <v>50898.879999999997</v>
      </c>
      <c r="H46">
        <v>5147.1499999999996</v>
      </c>
      <c r="I46">
        <v>6081.3</v>
      </c>
      <c r="J46" s="15">
        <v>722.22</v>
      </c>
      <c r="N46">
        <v>19838.98</v>
      </c>
      <c r="O46" s="14"/>
      <c r="W46">
        <f t="shared" si="4"/>
        <v>313880.33999999997</v>
      </c>
      <c r="Y46">
        <f t="shared" si="5"/>
        <v>1590511.63</v>
      </c>
    </row>
    <row r="47" spans="1:25" x14ac:dyDescent="0.3">
      <c r="A47">
        <v>16</v>
      </c>
      <c r="B47" t="s">
        <v>32</v>
      </c>
      <c r="C47" s="51">
        <f>'квітень 2025'!Y47</f>
        <v>4594068.6900000004</v>
      </c>
      <c r="D47">
        <v>793554.79</v>
      </c>
      <c r="E47">
        <v>175620.11</v>
      </c>
      <c r="F47">
        <v>3606</v>
      </c>
      <c r="H47">
        <v>21991.3</v>
      </c>
      <c r="I47">
        <v>70462.240000000005</v>
      </c>
      <c r="J47" s="15">
        <v>3678.22</v>
      </c>
      <c r="K47" s="15">
        <v>600</v>
      </c>
      <c r="N47">
        <v>25806.27</v>
      </c>
      <c r="O47" s="14">
        <v>7804.97</v>
      </c>
      <c r="P47">
        <v>5885.87</v>
      </c>
      <c r="W47">
        <f t="shared" si="4"/>
        <v>1109009.7700000003</v>
      </c>
      <c r="Y47">
        <f t="shared" si="5"/>
        <v>5703078.4600000009</v>
      </c>
    </row>
    <row r="48" spans="1:25" x14ac:dyDescent="0.3">
      <c r="A48">
        <v>17</v>
      </c>
      <c r="B48" t="s">
        <v>33</v>
      </c>
      <c r="C48" s="51">
        <f>'квітень 2025'!Y48</f>
        <v>2574315.41</v>
      </c>
      <c r="D48">
        <v>514233.46</v>
      </c>
      <c r="E48">
        <v>112910.85</v>
      </c>
      <c r="F48">
        <v>2319.1999999999998</v>
      </c>
      <c r="H48">
        <v>12660.52</v>
      </c>
      <c r="I48">
        <v>24446.400000000001</v>
      </c>
      <c r="J48" s="15">
        <v>9058.2199999999993</v>
      </c>
      <c r="M48">
        <v>789</v>
      </c>
      <c r="N48">
        <v>28958.27</v>
      </c>
      <c r="O48" s="14">
        <v>3867.71</v>
      </c>
      <c r="P48">
        <v>4900.13</v>
      </c>
      <c r="W48">
        <f t="shared" si="4"/>
        <v>714143.76</v>
      </c>
      <c r="Y48">
        <f t="shared" si="5"/>
        <v>3288459.17</v>
      </c>
    </row>
    <row r="49" spans="1:25" x14ac:dyDescent="0.3">
      <c r="A49">
        <v>18</v>
      </c>
      <c r="B49" t="s">
        <v>34</v>
      </c>
      <c r="C49" s="51">
        <f>'квітень 2025'!Y49</f>
        <v>1848198.1</v>
      </c>
      <c r="D49">
        <v>345834.38</v>
      </c>
      <c r="E49">
        <v>76083.59</v>
      </c>
      <c r="F49">
        <v>663</v>
      </c>
      <c r="J49" s="15">
        <v>1122.22</v>
      </c>
      <c r="M49">
        <v>78.900000000000006</v>
      </c>
      <c r="N49">
        <v>9634.7099999999991</v>
      </c>
      <c r="O49" s="18"/>
      <c r="P49">
        <v>2101</v>
      </c>
      <c r="W49">
        <f t="shared" si="4"/>
        <v>435517.8</v>
      </c>
      <c r="Y49">
        <f t="shared" si="5"/>
        <v>2283715.9</v>
      </c>
    </row>
    <row r="50" spans="1:25" ht="14.4" x14ac:dyDescent="0.3">
      <c r="A50" s="2"/>
      <c r="B50" s="3" t="s">
        <v>35</v>
      </c>
      <c r="C50" s="53">
        <f>SUM(C32:C49)</f>
        <v>87755014.309999987</v>
      </c>
      <c r="D50" s="3">
        <f t="shared" ref="D50:V50" si="6">SUM(D32:D49)</f>
        <v>14918462.750000002</v>
      </c>
      <c r="E50" s="3">
        <f t="shared" si="6"/>
        <v>3314547.0999999996</v>
      </c>
      <c r="F50" s="3">
        <f t="shared" si="6"/>
        <v>168080.5</v>
      </c>
      <c r="G50" s="3">
        <f t="shared" si="6"/>
        <v>0</v>
      </c>
      <c r="H50" s="3">
        <f t="shared" si="6"/>
        <v>334236.10000000003</v>
      </c>
      <c r="I50" s="3">
        <f t="shared" si="6"/>
        <v>2003000.3299999998</v>
      </c>
      <c r="J50" s="3">
        <f t="shared" si="6"/>
        <v>309692.99999999988</v>
      </c>
      <c r="K50" s="3">
        <f t="shared" si="6"/>
        <v>11970</v>
      </c>
      <c r="L50" s="3">
        <f t="shared" si="6"/>
        <v>0</v>
      </c>
      <c r="M50" s="3">
        <f t="shared" si="6"/>
        <v>87937.589999999982</v>
      </c>
      <c r="N50" s="3">
        <f t="shared" si="6"/>
        <v>552942.91999999993</v>
      </c>
      <c r="O50" s="3">
        <f t="shared" si="6"/>
        <v>53484.6</v>
      </c>
      <c r="P50" s="3">
        <f t="shared" si="6"/>
        <v>53085.81</v>
      </c>
      <c r="Q50" s="3">
        <f t="shared" si="6"/>
        <v>0</v>
      </c>
      <c r="R50" s="3">
        <f t="shared" si="6"/>
        <v>0</v>
      </c>
      <c r="S50" s="3">
        <f t="shared" si="6"/>
        <v>0</v>
      </c>
      <c r="T50" s="3">
        <f t="shared" si="6"/>
        <v>0</v>
      </c>
      <c r="U50" s="3">
        <f t="shared" si="6"/>
        <v>0</v>
      </c>
      <c r="V50" s="3">
        <f t="shared" si="6"/>
        <v>0</v>
      </c>
      <c r="W50" s="32">
        <f>SUM(W32:W49)</f>
        <v>21807440.700000003</v>
      </c>
      <c r="X50" s="32"/>
      <c r="Y50" s="32">
        <f t="shared" ref="Y50" si="7">SUM(Y32:Y49)</f>
        <v>109562455.01000001</v>
      </c>
    </row>
    <row r="51" spans="1:25" x14ac:dyDescent="0.3">
      <c r="B51" s="1" t="s">
        <v>36</v>
      </c>
      <c r="C51" s="49"/>
    </row>
    <row r="52" spans="1:25" x14ac:dyDescent="0.3">
      <c r="A52">
        <v>1</v>
      </c>
      <c r="B52" t="s">
        <v>37</v>
      </c>
      <c r="C52" s="51">
        <f>'квітень 2025'!Y52</f>
        <v>1683114.84</v>
      </c>
      <c r="D52">
        <v>191824.93</v>
      </c>
      <c r="E52">
        <v>45238.36</v>
      </c>
      <c r="J52" s="15">
        <v>1035.8800000000001</v>
      </c>
      <c r="N52">
        <v>467.66</v>
      </c>
      <c r="W52">
        <f>SUM(D52:V52)</f>
        <v>238566.83</v>
      </c>
      <c r="Y52">
        <f>C52+W52</f>
        <v>1921681.6700000002</v>
      </c>
    </row>
    <row r="53" spans="1:25" x14ac:dyDescent="0.3">
      <c r="A53">
        <v>2</v>
      </c>
      <c r="B53" t="s">
        <v>38</v>
      </c>
      <c r="C53" s="51">
        <f>'квітень 2025'!Y53</f>
        <v>1280776.6099999999</v>
      </c>
      <c r="D53">
        <v>145059.19</v>
      </c>
      <c r="E53">
        <v>32325.24</v>
      </c>
      <c r="J53" s="15">
        <v>679.88</v>
      </c>
      <c r="M53">
        <v>224.92</v>
      </c>
      <c r="N53">
        <v>2805.94</v>
      </c>
      <c r="P53">
        <v>57.08</v>
      </c>
      <c r="W53">
        <f t="shared" ref="W53:W54" si="8">SUM(D53:V53)</f>
        <v>181152.25</v>
      </c>
      <c r="Y53">
        <f t="shared" ref="Y53:Y54" si="9">C53+W53</f>
        <v>1461928.8599999999</v>
      </c>
    </row>
    <row r="54" spans="1:25" ht="14.4" x14ac:dyDescent="0.3">
      <c r="A54">
        <v>3</v>
      </c>
      <c r="B54" t="s">
        <v>39</v>
      </c>
      <c r="C54" s="51">
        <f>'квітень 2025'!Y54</f>
        <v>806580.27</v>
      </c>
      <c r="D54" s="13">
        <v>170884.6</v>
      </c>
      <c r="E54" s="13">
        <v>39297.81</v>
      </c>
      <c r="J54" s="16">
        <v>935.88</v>
      </c>
      <c r="N54">
        <v>1777.09</v>
      </c>
      <c r="W54">
        <f t="shared" si="8"/>
        <v>212895.38</v>
      </c>
      <c r="Y54">
        <f t="shared" si="9"/>
        <v>1019475.65</v>
      </c>
    </row>
    <row r="55" spans="1:25" ht="14.4" x14ac:dyDescent="0.3">
      <c r="A55" s="2"/>
      <c r="B55" s="3" t="s">
        <v>40</v>
      </c>
      <c r="C55" s="53">
        <f>SUM(C52:C54)</f>
        <v>3770471.72</v>
      </c>
      <c r="D55" s="3">
        <f t="shared" ref="D55:V55" si="10">SUM(D52:D54)</f>
        <v>507768.72</v>
      </c>
      <c r="E55" s="3">
        <f t="shared" si="10"/>
        <v>116861.41</v>
      </c>
      <c r="F55" s="3">
        <f t="shared" si="10"/>
        <v>0</v>
      </c>
      <c r="G55" s="3">
        <f t="shared" si="10"/>
        <v>0</v>
      </c>
      <c r="H55" s="3">
        <f t="shared" si="10"/>
        <v>0</v>
      </c>
      <c r="I55" s="3">
        <f t="shared" si="10"/>
        <v>0</v>
      </c>
      <c r="J55" s="3">
        <f t="shared" si="10"/>
        <v>2651.6400000000003</v>
      </c>
      <c r="K55" s="3">
        <f t="shared" si="10"/>
        <v>0</v>
      </c>
      <c r="L55" s="3">
        <f t="shared" si="10"/>
        <v>0</v>
      </c>
      <c r="M55" s="3">
        <f t="shared" si="10"/>
        <v>224.92</v>
      </c>
      <c r="N55" s="3">
        <f t="shared" si="10"/>
        <v>5050.6899999999996</v>
      </c>
      <c r="O55" s="3">
        <f t="shared" si="10"/>
        <v>0</v>
      </c>
      <c r="P55" s="3">
        <f t="shared" si="10"/>
        <v>57.08</v>
      </c>
      <c r="Q55" s="3">
        <f t="shared" si="10"/>
        <v>0</v>
      </c>
      <c r="R55" s="3">
        <f t="shared" si="10"/>
        <v>0</v>
      </c>
      <c r="S55" s="3">
        <f t="shared" si="10"/>
        <v>0</v>
      </c>
      <c r="T55" s="3">
        <f t="shared" si="10"/>
        <v>0</v>
      </c>
      <c r="U55" s="3">
        <f t="shared" si="10"/>
        <v>0</v>
      </c>
      <c r="V55" s="3">
        <f t="shared" si="10"/>
        <v>0</v>
      </c>
      <c r="W55" s="32">
        <f>SUM(W52:W54)</f>
        <v>632614.46</v>
      </c>
      <c r="X55" s="32"/>
      <c r="Y55" s="32">
        <f t="shared" ref="Y55" si="11">SUM(Y52:Y54)</f>
        <v>4403086.1800000006</v>
      </c>
    </row>
    <row r="57" spans="1:25" ht="14.4" x14ac:dyDescent="0.3">
      <c r="A57" s="2"/>
      <c r="B57" s="4" t="s">
        <v>41</v>
      </c>
      <c r="C57" s="57">
        <f>'квітень 2025'!Y57</f>
        <v>513933.92</v>
      </c>
      <c r="D57" s="31">
        <v>99486.65</v>
      </c>
      <c r="E57" s="31">
        <v>23610.06</v>
      </c>
      <c r="F57" s="32"/>
      <c r="G57" s="32"/>
      <c r="H57" s="32"/>
      <c r="I57" s="32"/>
      <c r="J57" s="32">
        <v>935</v>
      </c>
      <c r="K57" s="32"/>
      <c r="L57" s="32"/>
      <c r="M57" s="31">
        <v>224.92</v>
      </c>
      <c r="N57" s="31">
        <v>1402.97</v>
      </c>
      <c r="O57" s="32"/>
      <c r="P57" s="32"/>
      <c r="Q57" s="32"/>
      <c r="R57" s="32"/>
      <c r="S57" s="32"/>
      <c r="T57" s="32"/>
      <c r="U57" s="32"/>
      <c r="V57" s="32"/>
      <c r="W57" s="32">
        <f>SUM(D57:V57)</f>
        <v>125659.59999999999</v>
      </c>
      <c r="X57" s="32"/>
      <c r="Y57" s="32">
        <f>C57+W57</f>
        <v>639593.52</v>
      </c>
    </row>
    <row r="58" spans="1:25" x14ac:dyDescent="0.3">
      <c r="B58" s="5"/>
      <c r="C58" s="60"/>
    </row>
    <row r="59" spans="1:25" ht="14.4" x14ac:dyDescent="0.3">
      <c r="A59" s="2"/>
      <c r="B59" s="4" t="s">
        <v>42</v>
      </c>
      <c r="C59" s="57">
        <f>'квітень 2025'!Y59</f>
        <v>2952710.0700000003</v>
      </c>
      <c r="D59" s="32">
        <v>396030.44</v>
      </c>
      <c r="E59" s="32">
        <v>86592.95</v>
      </c>
      <c r="F59" s="32"/>
      <c r="G59" s="32"/>
      <c r="H59" s="32"/>
      <c r="I59" s="32"/>
      <c r="J59" s="32">
        <v>12978</v>
      </c>
      <c r="K59" s="32">
        <v>5100</v>
      </c>
      <c r="L59" s="32"/>
      <c r="M59" s="31">
        <v>2135.11</v>
      </c>
      <c r="N59" s="31">
        <v>36056.29</v>
      </c>
      <c r="O59" s="32"/>
      <c r="P59" s="32"/>
      <c r="Q59" s="32"/>
      <c r="R59" s="32"/>
      <c r="S59" s="32"/>
      <c r="T59" s="32"/>
      <c r="U59" s="32"/>
      <c r="V59" s="32"/>
      <c r="W59" s="32">
        <f t="shared" ref="W59:W61" si="12">SUM(D59:V59)</f>
        <v>538892.79</v>
      </c>
      <c r="X59" s="32"/>
      <c r="Y59" s="32">
        <f t="shared" ref="Y59:Y61" si="13">C59+W59</f>
        <v>3491602.8600000003</v>
      </c>
    </row>
    <row r="60" spans="1:25" x14ac:dyDescent="0.3">
      <c r="B60" s="5"/>
      <c r="C60" s="60"/>
    </row>
    <row r="61" spans="1:25" ht="14.4" x14ac:dyDescent="0.3">
      <c r="A61" s="2"/>
      <c r="B61" s="4" t="s">
        <v>43</v>
      </c>
      <c r="C61" s="57">
        <f>'квітень 2025'!Y61</f>
        <v>662463.35</v>
      </c>
      <c r="D61" s="31">
        <v>131346.44</v>
      </c>
      <c r="E61" s="31">
        <v>28896.22</v>
      </c>
      <c r="F61" s="32"/>
      <c r="G61" s="32"/>
      <c r="H61" s="32"/>
      <c r="I61" s="32"/>
      <c r="J61" s="32"/>
      <c r="K61" s="32"/>
      <c r="L61" s="31"/>
      <c r="M61" s="32"/>
      <c r="N61" s="2">
        <v>4826.21</v>
      </c>
      <c r="O61" s="32"/>
      <c r="P61" s="32"/>
      <c r="Q61" s="32"/>
      <c r="R61" s="32"/>
      <c r="S61" s="32"/>
      <c r="T61" s="32"/>
      <c r="U61" s="32"/>
      <c r="V61" s="32"/>
      <c r="W61" s="32">
        <f t="shared" si="12"/>
        <v>165068.87</v>
      </c>
      <c r="X61" s="32"/>
      <c r="Y61" s="32">
        <f t="shared" si="13"/>
        <v>827532.22</v>
      </c>
    </row>
    <row r="63" spans="1:25" ht="15.6" x14ac:dyDescent="0.3">
      <c r="A63" s="6"/>
      <c r="B63" s="7" t="s">
        <v>55</v>
      </c>
      <c r="C63" s="61" t="s">
        <v>57</v>
      </c>
      <c r="D63" s="34">
        <f>D30+D50+D55+D57+D59+D61</f>
        <v>22743333.390000001</v>
      </c>
      <c r="E63" s="34">
        <f t="shared" ref="E63:W63" si="14">E30+E50+E55+E57+E59+E61</f>
        <v>5051671.0799999991</v>
      </c>
      <c r="F63" s="34">
        <f t="shared" si="14"/>
        <v>175910.5</v>
      </c>
      <c r="G63" s="34">
        <f t="shared" si="14"/>
        <v>0</v>
      </c>
      <c r="H63" s="34">
        <f t="shared" si="14"/>
        <v>1941994.4800000002</v>
      </c>
      <c r="I63" s="34">
        <f t="shared" si="14"/>
        <v>2003000.3299999998</v>
      </c>
      <c r="J63" s="34">
        <f t="shared" si="14"/>
        <v>562163.2899999998</v>
      </c>
      <c r="K63" s="34">
        <f t="shared" si="14"/>
        <v>17070</v>
      </c>
      <c r="L63" s="34">
        <f t="shared" si="14"/>
        <v>0</v>
      </c>
      <c r="M63" s="34">
        <f t="shared" si="14"/>
        <v>177934.06</v>
      </c>
      <c r="N63" s="34">
        <f t="shared" si="14"/>
        <v>1202818.68</v>
      </c>
      <c r="O63" s="34">
        <f t="shared" si="14"/>
        <v>268896.08</v>
      </c>
      <c r="P63" s="34">
        <f t="shared" si="14"/>
        <v>133178.11999999997</v>
      </c>
      <c r="Q63" s="34">
        <f t="shared" si="14"/>
        <v>0</v>
      </c>
      <c r="R63" s="34">
        <f t="shared" si="14"/>
        <v>0</v>
      </c>
      <c r="S63" s="34">
        <f t="shared" si="14"/>
        <v>0</v>
      </c>
      <c r="T63" s="34">
        <f t="shared" si="14"/>
        <v>0</v>
      </c>
      <c r="U63" s="34">
        <f t="shared" si="14"/>
        <v>0</v>
      </c>
      <c r="V63" s="34">
        <f t="shared" si="14"/>
        <v>0</v>
      </c>
      <c r="W63" s="34">
        <f t="shared" si="14"/>
        <v>34277970.009999998</v>
      </c>
      <c r="X63" s="34"/>
      <c r="Y63" s="39" t="s">
        <v>57</v>
      </c>
    </row>
    <row r="65" spans="1:25" s="36" customFormat="1" ht="14.4" x14ac:dyDescent="0.3">
      <c r="B65" s="36" t="s">
        <v>56</v>
      </c>
      <c r="C65" s="64">
        <f>C30+C50+C55+C57+C59+C61</f>
        <v>141453104.11999995</v>
      </c>
      <c r="D65" s="36">
        <f>D8+D63</f>
        <v>22743333.390000001</v>
      </c>
      <c r="E65" s="36">
        <f t="shared" ref="E65:V65" si="15">E8+E63</f>
        <v>5051671.0799999991</v>
      </c>
      <c r="F65" s="36">
        <f t="shared" si="15"/>
        <v>175910.5</v>
      </c>
      <c r="G65" s="36">
        <f t="shared" si="15"/>
        <v>0</v>
      </c>
      <c r="H65" s="36">
        <f t="shared" si="15"/>
        <v>1941994.4800000002</v>
      </c>
      <c r="I65" s="36">
        <f t="shared" si="15"/>
        <v>2003000.3299999998</v>
      </c>
      <c r="J65" s="36">
        <f t="shared" si="15"/>
        <v>562163.2899999998</v>
      </c>
      <c r="K65" s="36">
        <f t="shared" si="15"/>
        <v>17070</v>
      </c>
      <c r="L65" s="36">
        <f t="shared" si="15"/>
        <v>0</v>
      </c>
      <c r="M65" s="36">
        <f t="shared" si="15"/>
        <v>177934.06</v>
      </c>
      <c r="N65" s="36">
        <f t="shared" si="15"/>
        <v>1202818.68</v>
      </c>
      <c r="O65" s="36">
        <f t="shared" si="15"/>
        <v>268896.08</v>
      </c>
      <c r="P65" s="36">
        <f t="shared" si="15"/>
        <v>133178.11999999997</v>
      </c>
      <c r="Q65" s="36">
        <f t="shared" si="15"/>
        <v>0</v>
      </c>
      <c r="R65" s="36">
        <f t="shared" si="15"/>
        <v>0</v>
      </c>
      <c r="S65" s="36">
        <f t="shared" si="15"/>
        <v>0</v>
      </c>
      <c r="T65" s="36">
        <f t="shared" si="15"/>
        <v>0</v>
      </c>
      <c r="U65" s="36">
        <f t="shared" si="15"/>
        <v>0</v>
      </c>
      <c r="V65" s="36">
        <f t="shared" si="15"/>
        <v>0</v>
      </c>
      <c r="W65" s="40" t="s">
        <v>57</v>
      </c>
      <c r="Y65" s="36">
        <f>Y30+Y50+Y55+Y57+Y59+Y61</f>
        <v>175731074.13000005</v>
      </c>
    </row>
    <row r="67" spans="1:25" x14ac:dyDescent="0.3">
      <c r="A67" s="32"/>
      <c r="B67" s="37" t="s">
        <v>62</v>
      </c>
      <c r="C67" s="66">
        <f>'квітень 2025'!Y67</f>
        <v>14480</v>
      </c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>
        <v>5430</v>
      </c>
      <c r="R67" s="32"/>
      <c r="S67" s="32"/>
      <c r="T67" s="32"/>
      <c r="U67" s="32"/>
      <c r="V67" s="32"/>
      <c r="W67" s="32">
        <f>SUM(D67:V67)</f>
        <v>5430</v>
      </c>
      <c r="X67" s="32"/>
      <c r="Y67" s="32">
        <f>C67+W67</f>
        <v>19910</v>
      </c>
    </row>
    <row r="68" spans="1:25" x14ac:dyDescent="0.3">
      <c r="B68" s="25"/>
      <c r="W68" s="15"/>
    </row>
    <row r="69" spans="1:25" x14ac:dyDescent="0.3">
      <c r="B69" s="25"/>
      <c r="L69" s="12"/>
      <c r="W69" s="32"/>
    </row>
    <row r="70" spans="1:25" ht="14.4" x14ac:dyDescent="0.3">
      <c r="A70" s="23"/>
      <c r="B70" s="27"/>
      <c r="W70" s="32"/>
    </row>
    <row r="71" spans="1:25" x14ac:dyDescent="0.3">
      <c r="A71" s="15"/>
      <c r="B71" s="15"/>
      <c r="W71" s="15"/>
    </row>
    <row r="72" spans="1:25" ht="14.4" x14ac:dyDescent="0.3">
      <c r="A72" s="23"/>
      <c r="B72" s="20"/>
      <c r="C72" s="67"/>
      <c r="L72" s="13"/>
      <c r="W72" s="15"/>
    </row>
    <row r="73" spans="1:25" ht="14.4" x14ac:dyDescent="0.3">
      <c r="A73" s="15"/>
      <c r="B73" s="15"/>
      <c r="D73" s="13"/>
      <c r="E73" s="13"/>
      <c r="J73" s="16"/>
      <c r="L73" s="13"/>
      <c r="N73" s="13"/>
      <c r="W73" s="15"/>
    </row>
    <row r="74" spans="1:25" ht="14.4" x14ac:dyDescent="0.3">
      <c r="A74" s="24"/>
      <c r="B74" s="28"/>
      <c r="J74" s="15"/>
      <c r="N74" s="13"/>
      <c r="W74" s="15"/>
    </row>
    <row r="75" spans="1:25" ht="14.4" x14ac:dyDescent="0.3">
      <c r="A75" s="32"/>
      <c r="B75" s="4"/>
      <c r="C75" s="54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x14ac:dyDescent="0.3">
      <c r="W76" s="15"/>
    </row>
    <row r="77" spans="1:25" ht="14.4" x14ac:dyDescent="0.3">
      <c r="A77" s="32"/>
      <c r="B77" s="4"/>
      <c r="C77" s="54"/>
      <c r="D77" s="32"/>
      <c r="E77" s="32"/>
      <c r="F77" s="32"/>
      <c r="G77" s="32"/>
      <c r="H77" s="32"/>
      <c r="I77" s="32"/>
      <c r="J77" s="32"/>
      <c r="K77" s="32"/>
      <c r="L77" s="32"/>
      <c r="M77" s="31"/>
      <c r="N77" s="31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9" spans="1:25" ht="15.6" x14ac:dyDescent="0.3">
      <c r="A79" s="34"/>
      <c r="B79" s="7"/>
      <c r="C79" s="68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9"/>
    </row>
    <row r="81" spans="3:23" s="36" customFormat="1" ht="14.4" x14ac:dyDescent="0.3">
      <c r="C81" s="64"/>
      <c r="W81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3" sqref="A13:W15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3.4414062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70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x14ac:dyDescent="0.3">
      <c r="D6" s="70" t="s">
        <v>77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D8" s="1">
        <f>'травень 2025'!D81</f>
        <v>0</v>
      </c>
      <c r="E8" s="1">
        <f>'травень 2025'!E81</f>
        <v>0</v>
      </c>
      <c r="F8" s="1">
        <f>'травень 2025'!F81</f>
        <v>0</v>
      </c>
      <c r="G8" s="1">
        <f>'травень 2025'!G81</f>
        <v>0</v>
      </c>
      <c r="H8" s="1">
        <f>'травень 2025'!H81</f>
        <v>0</v>
      </c>
      <c r="I8" s="1">
        <f>'травень 2025'!I81</f>
        <v>0</v>
      </c>
      <c r="J8" s="1">
        <f>'травень 2025'!J81</f>
        <v>0</v>
      </c>
      <c r="K8" s="1">
        <f>'травень 2025'!K81</f>
        <v>0</v>
      </c>
      <c r="L8" s="1">
        <f>'травень 2025'!L81</f>
        <v>0</v>
      </c>
      <c r="M8" s="1">
        <f>'травень 2025'!M81</f>
        <v>0</v>
      </c>
      <c r="N8" s="1">
        <f>'травень 2025'!N81</f>
        <v>0</v>
      </c>
      <c r="O8" s="1">
        <f>'травень 2025'!O81</f>
        <v>0</v>
      </c>
      <c r="P8" s="1">
        <f>'травень 2025'!P81</f>
        <v>0</v>
      </c>
      <c r="Q8" s="1">
        <f>'травень 2025'!Q81</f>
        <v>0</v>
      </c>
      <c r="R8" s="1">
        <f>'травень 2025'!R81</f>
        <v>0</v>
      </c>
      <c r="S8" s="1">
        <f>'травень 2025'!S81</f>
        <v>0</v>
      </c>
      <c r="T8" s="1">
        <f>'травень 2025'!T81</f>
        <v>0</v>
      </c>
      <c r="U8" s="1">
        <f>'травень 2025'!U81</f>
        <v>0</v>
      </c>
      <c r="V8" s="1">
        <f>'травень 2025'!V81</f>
        <v>0</v>
      </c>
      <c r="W8" s="30" t="s">
        <v>57</v>
      </c>
      <c r="Y8" s="30" t="s">
        <v>57</v>
      </c>
    </row>
    <row r="9" spans="1:25" x14ac:dyDescent="0.3">
      <c r="B9" s="1" t="s">
        <v>36</v>
      </c>
      <c r="C9" s="19"/>
    </row>
    <row r="10" spans="1:25" x14ac:dyDescent="0.3">
      <c r="A10">
        <v>1</v>
      </c>
      <c r="B10" t="s">
        <v>38</v>
      </c>
      <c r="C10" s="15">
        <f>'травень 2025'!Y53</f>
        <v>1461928.8599999999</v>
      </c>
      <c r="D10">
        <v>354496.02</v>
      </c>
      <c r="E10">
        <v>75667.429999999993</v>
      </c>
      <c r="J10" s="15">
        <v>1805.8</v>
      </c>
      <c r="M10">
        <v>281.14999999999998</v>
      </c>
      <c r="N10">
        <v>5312.27</v>
      </c>
      <c r="P10">
        <v>57.08</v>
      </c>
      <c r="W10">
        <f t="shared" ref="W10" si="0">SUM(D10:V10)</f>
        <v>437619.75000000006</v>
      </c>
      <c r="Y10">
        <f t="shared" ref="Y10" si="1">C10+W10</f>
        <v>1899548.6099999999</v>
      </c>
    </row>
    <row r="12" spans="1:25" ht="15.6" x14ac:dyDescent="0.3">
      <c r="A12" s="6"/>
      <c r="B12" s="7" t="s">
        <v>55</v>
      </c>
      <c r="C12" s="33" t="s">
        <v>57</v>
      </c>
      <c r="D12" s="34" t="e">
        <f>#REF!+#REF!+#REF!+#REF!+#REF!+#REF!</f>
        <v>#REF!</v>
      </c>
      <c r="E12" s="34" t="e">
        <f>#REF!+#REF!+#REF!+#REF!+#REF!+#REF!</f>
        <v>#REF!</v>
      </c>
      <c r="F12" s="34" t="e">
        <f>#REF!+#REF!+#REF!+#REF!+#REF!+#REF!</f>
        <v>#REF!</v>
      </c>
      <c r="G12" s="34" t="e">
        <f>#REF!+#REF!+#REF!+#REF!+#REF!+#REF!</f>
        <v>#REF!</v>
      </c>
      <c r="H12" s="34" t="e">
        <f>#REF!+#REF!+#REF!+#REF!+#REF!+#REF!</f>
        <v>#REF!</v>
      </c>
      <c r="I12" s="34" t="e">
        <f>#REF!+#REF!+#REF!+#REF!+#REF!+#REF!</f>
        <v>#REF!</v>
      </c>
      <c r="J12" s="34" t="e">
        <f>#REF!+#REF!+#REF!+#REF!+#REF!+#REF!</f>
        <v>#REF!</v>
      </c>
      <c r="K12" s="34" t="e">
        <f>#REF!+#REF!+#REF!+#REF!+#REF!+#REF!</f>
        <v>#REF!</v>
      </c>
      <c r="L12" s="34" t="e">
        <f>#REF!+#REF!+#REF!+#REF!+#REF!+#REF!</f>
        <v>#REF!</v>
      </c>
      <c r="M12" s="34" t="e">
        <f>#REF!+#REF!+#REF!+#REF!+#REF!+#REF!</f>
        <v>#REF!</v>
      </c>
      <c r="N12" s="34" t="e">
        <f>#REF!+#REF!+#REF!+#REF!+#REF!+#REF!</f>
        <v>#REF!</v>
      </c>
      <c r="O12" s="34" t="e">
        <f>#REF!+#REF!+#REF!+#REF!+#REF!+#REF!</f>
        <v>#REF!</v>
      </c>
      <c r="P12" s="34" t="e">
        <f>#REF!+#REF!+#REF!+#REF!+#REF!+#REF!</f>
        <v>#REF!</v>
      </c>
      <c r="Q12" s="34" t="e">
        <f>#REF!+#REF!+#REF!+#REF!+#REF!+#REF!</f>
        <v>#REF!</v>
      </c>
      <c r="R12" s="34" t="e">
        <f>#REF!+#REF!+#REF!+#REF!+#REF!+#REF!</f>
        <v>#REF!</v>
      </c>
      <c r="S12" s="34" t="e">
        <f>#REF!+#REF!+#REF!+#REF!+#REF!+#REF!</f>
        <v>#REF!</v>
      </c>
      <c r="T12" s="34" t="e">
        <f>#REF!+#REF!+#REF!+#REF!+#REF!+#REF!</f>
        <v>#REF!</v>
      </c>
      <c r="U12" s="34" t="e">
        <f>#REF!+#REF!+#REF!+#REF!+#REF!+#REF!</f>
        <v>#REF!</v>
      </c>
      <c r="V12" s="34" t="e">
        <f>#REF!+#REF!+#REF!+#REF!+#REF!+#REF!</f>
        <v>#REF!</v>
      </c>
      <c r="W12" s="34" t="e">
        <f>#REF!+#REF!+#REF!+#REF!+#REF!+#REF!</f>
        <v>#REF!</v>
      </c>
      <c r="X12" s="34"/>
      <c r="Y12" s="39" t="s">
        <v>57</v>
      </c>
    </row>
    <row r="13" spans="1:25" x14ac:dyDescent="0.3">
      <c r="A13" s="32"/>
      <c r="B13" s="37" t="s">
        <v>62</v>
      </c>
      <c r="C13" s="37">
        <f>'травень 2025'!Y67</f>
        <v>19910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>
        <v>36500</v>
      </c>
      <c r="R13" s="32"/>
      <c r="S13" s="32"/>
      <c r="T13" s="32"/>
      <c r="U13" s="32"/>
      <c r="V13" s="32"/>
      <c r="W13" s="32">
        <f>SUM(D13:V13)</f>
        <v>36500</v>
      </c>
      <c r="X13" s="32"/>
      <c r="Y13" s="32">
        <f>C13+W13</f>
        <v>56410</v>
      </c>
    </row>
    <row r="14" spans="1:25" x14ac:dyDescent="0.3">
      <c r="B14" s="25"/>
      <c r="W14" s="15"/>
    </row>
    <row r="15" spans="1:25" x14ac:dyDescent="0.3">
      <c r="B15" s="25"/>
      <c r="L15" s="12"/>
      <c r="W15" s="15"/>
    </row>
    <row r="16" spans="1:25" ht="14.4" x14ac:dyDescent="0.3">
      <c r="A16" s="23"/>
      <c r="B16" s="27"/>
      <c r="W16" s="15"/>
    </row>
    <row r="17" spans="1:25" x14ac:dyDescent="0.3">
      <c r="A17" s="15"/>
      <c r="B17" s="15"/>
      <c r="W17" s="15"/>
    </row>
    <row r="18" spans="1:25" ht="14.4" x14ac:dyDescent="0.3">
      <c r="A18" s="23"/>
      <c r="B18" s="20"/>
      <c r="C18" s="20"/>
      <c r="L18" s="13"/>
      <c r="W18" s="15"/>
    </row>
    <row r="19" spans="1:25" ht="14.4" x14ac:dyDescent="0.3">
      <c r="A19" s="15"/>
      <c r="B19" s="15"/>
      <c r="D19" s="13"/>
      <c r="E19" s="13"/>
      <c r="J19" s="16"/>
      <c r="L19" s="13"/>
      <c r="N19" s="13"/>
      <c r="W19" s="15"/>
    </row>
    <row r="20" spans="1:25" ht="14.4" x14ac:dyDescent="0.3">
      <c r="A20" s="24"/>
      <c r="B20" s="28"/>
      <c r="J20" s="15"/>
      <c r="N20" s="13"/>
      <c r="W20" s="15"/>
    </row>
    <row r="21" spans="1:25" ht="14.4" x14ac:dyDescent="0.3">
      <c r="A21" s="32"/>
      <c r="B21" s="4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x14ac:dyDescent="0.3">
      <c r="W22" s="15"/>
    </row>
    <row r="23" spans="1:25" ht="14.4" x14ac:dyDescent="0.3">
      <c r="A23" s="32"/>
      <c r="B23" s="4"/>
      <c r="C23" s="32"/>
      <c r="D23" s="32"/>
      <c r="E23" s="32"/>
      <c r="F23" s="32"/>
      <c r="G23" s="32"/>
      <c r="H23" s="32"/>
      <c r="I23" s="32"/>
      <c r="J23" s="31"/>
      <c r="K23" s="32"/>
      <c r="L23" s="32"/>
      <c r="M23" s="31"/>
      <c r="N23" s="31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5" spans="1:25" ht="15.6" x14ac:dyDescent="0.3">
      <c r="A25" s="34"/>
      <c r="B25" s="7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9"/>
    </row>
    <row r="27" spans="1:25" s="36" customFormat="1" ht="14.4" x14ac:dyDescent="0.3">
      <c r="C27" s="17"/>
      <c r="K27" s="17"/>
      <c r="L27" s="17"/>
      <c r="W27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9" sqref="A9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9" width="12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4.55468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71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9" customHeight="1" x14ac:dyDescent="0.3">
      <c r="D6" s="70" t="s">
        <v>92</v>
      </c>
      <c r="E6" s="70" t="s">
        <v>78</v>
      </c>
      <c r="F6" s="70" t="s">
        <v>79</v>
      </c>
      <c r="G6" s="70" t="s">
        <v>80</v>
      </c>
      <c r="H6" s="70" t="s">
        <v>81</v>
      </c>
      <c r="I6" s="70" t="s">
        <v>82</v>
      </c>
      <c r="J6" s="70" t="s">
        <v>83</v>
      </c>
      <c r="K6" s="70" t="s">
        <v>84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89</v>
      </c>
      <c r="Q6" s="70" t="s">
        <v>90</v>
      </c>
      <c r="R6" s="70" t="s">
        <v>91</v>
      </c>
      <c r="S6" s="70" t="s">
        <v>99</v>
      </c>
    </row>
    <row r="7" spans="1:25" x14ac:dyDescent="0.3">
      <c r="D7" s="15">
        <v>2111</v>
      </c>
      <c r="E7" s="15">
        <v>2120</v>
      </c>
      <c r="F7" s="15">
        <v>2210</v>
      </c>
      <c r="G7" s="15">
        <v>2220</v>
      </c>
      <c r="H7" s="15">
        <v>2230</v>
      </c>
      <c r="I7" s="15" t="s">
        <v>50</v>
      </c>
      <c r="J7" s="15">
        <v>2240</v>
      </c>
      <c r="K7" s="15">
        <v>2250</v>
      </c>
      <c r="L7" s="15">
        <v>2271</v>
      </c>
      <c r="M7" s="15">
        <v>2272</v>
      </c>
      <c r="N7" s="15">
        <v>2273</v>
      </c>
      <c r="O7" s="15">
        <v>2274</v>
      </c>
      <c r="P7" s="15">
        <v>2275</v>
      </c>
      <c r="Q7" s="15">
        <v>2730</v>
      </c>
      <c r="R7" s="15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26">
        <f>D8+E8+F8+G8+H8+I8+J8+K8+L8+M8+N8+O8+P8+Q8+R8+S8+T8+U8+V8</f>
        <v>0</v>
      </c>
      <c r="D8" s="1">
        <f>'червень 2025 '!D27</f>
        <v>0</v>
      </c>
      <c r="E8" s="1">
        <f>'червень 2025 '!E27</f>
        <v>0</v>
      </c>
      <c r="F8" s="1">
        <f>'червень 2025 '!F27</f>
        <v>0</v>
      </c>
      <c r="G8" s="1">
        <f>'червень 2025 '!G27</f>
        <v>0</v>
      </c>
      <c r="H8" s="1">
        <f>'червень 2025 '!H27</f>
        <v>0</v>
      </c>
      <c r="I8" s="1">
        <f>'червень 2025 '!I27</f>
        <v>0</v>
      </c>
      <c r="J8" s="1">
        <f>'червень 2025 '!J27</f>
        <v>0</v>
      </c>
      <c r="K8" s="1">
        <f>'червень 2025 '!K27</f>
        <v>0</v>
      </c>
      <c r="L8" s="1">
        <f>'червень 2025 '!L27</f>
        <v>0</v>
      </c>
      <c r="M8" s="1">
        <f>'червень 2025 '!M27</f>
        <v>0</v>
      </c>
      <c r="N8" s="1">
        <f>'червень 2025 '!N27</f>
        <v>0</v>
      </c>
      <c r="O8" s="1">
        <f>'червень 2025 '!O27</f>
        <v>0</v>
      </c>
      <c r="P8" s="1">
        <f>'червень 2025 '!P27</f>
        <v>0</v>
      </c>
      <c r="Q8" s="1">
        <f>'червень 2025 '!Q27</f>
        <v>0</v>
      </c>
      <c r="R8" s="1">
        <f>'червень 2025 '!R27</f>
        <v>0</v>
      </c>
      <c r="S8" s="1">
        <f>'червень 2025 '!S27</f>
        <v>0</v>
      </c>
      <c r="T8" s="1">
        <f>'червень 2025 '!T27</f>
        <v>0</v>
      </c>
      <c r="U8" s="1">
        <f>'червень 2025 '!U27</f>
        <v>0</v>
      </c>
      <c r="V8" s="1">
        <f>'червень 2025 '!V27</f>
        <v>0</v>
      </c>
      <c r="W8" s="30" t="s">
        <v>57</v>
      </c>
      <c r="Y8" s="30" t="s">
        <v>57</v>
      </c>
    </row>
    <row r="9" spans="1:25" x14ac:dyDescent="0.3">
      <c r="A9">
        <v>1</v>
      </c>
      <c r="B9" t="s">
        <v>38</v>
      </c>
      <c r="C9" s="15">
        <f>'червень 2025 '!Y10</f>
        <v>1899548.6099999999</v>
      </c>
      <c r="D9">
        <v>90918</v>
      </c>
      <c r="E9">
        <v>19773.66</v>
      </c>
      <c r="J9" s="15">
        <v>681.67</v>
      </c>
      <c r="M9">
        <v>281.14999999999998</v>
      </c>
      <c r="N9">
        <v>2437.62</v>
      </c>
      <c r="P9">
        <v>57.08</v>
      </c>
      <c r="W9">
        <f t="shared" ref="W9" si="0">SUM(D9:V9)</f>
        <v>114149.18</v>
      </c>
      <c r="Y9">
        <f t="shared" ref="Y9" si="1">C9+W9</f>
        <v>2013697.7899999998</v>
      </c>
    </row>
    <row r="10" spans="1:25" ht="15.6" x14ac:dyDescent="0.3">
      <c r="A10" s="6"/>
      <c r="B10" s="7" t="s">
        <v>55</v>
      </c>
      <c r="C10" s="33" t="s">
        <v>57</v>
      </c>
      <c r="D10" s="34" t="e">
        <f>#REF!+#REF!+#REF!+#REF!+#REF!+#REF!</f>
        <v>#REF!</v>
      </c>
      <c r="E10" s="34" t="e">
        <f>#REF!+#REF!+#REF!+#REF!+#REF!+#REF!</f>
        <v>#REF!</v>
      </c>
      <c r="F10" s="34" t="e">
        <f>#REF!+#REF!+#REF!+#REF!+#REF!+#REF!</f>
        <v>#REF!</v>
      </c>
      <c r="G10" s="34" t="e">
        <f>#REF!+#REF!+#REF!+#REF!+#REF!+#REF!</f>
        <v>#REF!</v>
      </c>
      <c r="H10" s="34" t="e">
        <f>#REF!+#REF!+#REF!+#REF!+#REF!+#REF!</f>
        <v>#REF!</v>
      </c>
      <c r="I10" s="34" t="e">
        <f>#REF!+#REF!+#REF!+#REF!+#REF!+#REF!</f>
        <v>#REF!</v>
      </c>
      <c r="J10" s="34" t="e">
        <f>#REF!+#REF!+#REF!+#REF!+#REF!+#REF!</f>
        <v>#REF!</v>
      </c>
      <c r="K10" s="34" t="e">
        <f>#REF!+#REF!+#REF!+#REF!+#REF!+#REF!</f>
        <v>#REF!</v>
      </c>
      <c r="L10" s="34" t="e">
        <f>#REF!+#REF!+#REF!+#REF!+#REF!+#REF!</f>
        <v>#REF!</v>
      </c>
      <c r="M10" s="34" t="e">
        <f>#REF!+#REF!+#REF!+#REF!+#REF!+#REF!</f>
        <v>#REF!</v>
      </c>
      <c r="N10" s="34" t="e">
        <f>#REF!+#REF!+#REF!+#REF!+#REF!+#REF!</f>
        <v>#REF!</v>
      </c>
      <c r="O10" s="34" t="e">
        <f>#REF!+#REF!+#REF!+#REF!+#REF!+#REF!</f>
        <v>#REF!</v>
      </c>
      <c r="P10" s="34" t="e">
        <f>#REF!+#REF!+#REF!+#REF!+#REF!+#REF!</f>
        <v>#REF!</v>
      </c>
      <c r="Q10" s="34" t="e">
        <f>#REF!+#REF!+#REF!+#REF!+#REF!+#REF!</f>
        <v>#REF!</v>
      </c>
      <c r="R10" s="34" t="e">
        <f>#REF!+#REF!+#REF!+#REF!+#REF!+#REF!</f>
        <v>#REF!</v>
      </c>
      <c r="S10" s="34" t="e">
        <f>#REF!+#REF!+#REF!+#REF!+#REF!+#REF!</f>
        <v>#REF!</v>
      </c>
      <c r="T10" s="34" t="e">
        <f>#REF!+#REF!+#REF!+#REF!+#REF!+#REF!</f>
        <v>#REF!</v>
      </c>
      <c r="U10" s="34" t="e">
        <f>#REF!+#REF!+#REF!+#REF!+#REF!+#REF!</f>
        <v>#REF!</v>
      </c>
      <c r="V10" s="34" t="e">
        <f>#REF!+#REF!+#REF!+#REF!+#REF!+#REF!</f>
        <v>#REF!</v>
      </c>
      <c r="W10" s="34" t="e">
        <f>#REF!+#REF!+#REF!+#REF!+#REF!+#REF!</f>
        <v>#REF!</v>
      </c>
      <c r="X10" s="34"/>
      <c r="Y10" s="39" t="s">
        <v>57</v>
      </c>
    </row>
    <row r="12" spans="1:25" s="36" customFormat="1" ht="14.4" x14ac:dyDescent="0.3">
      <c r="B12" s="36" t="s">
        <v>56</v>
      </c>
      <c r="C12" s="17" t="e">
        <f>#REF!+#REF!+#REF!+#REF!+#REF!+#REF!</f>
        <v>#REF!</v>
      </c>
      <c r="D12" s="36" t="e">
        <f>D8+D10</f>
        <v>#REF!</v>
      </c>
      <c r="E12" s="36" t="e">
        <f>E8+E10</f>
        <v>#REF!</v>
      </c>
      <c r="F12" s="36" t="e">
        <f>F8+F10</f>
        <v>#REF!</v>
      </c>
      <c r="G12" s="36" t="e">
        <f>G8+G10</f>
        <v>#REF!</v>
      </c>
      <c r="H12" s="36" t="e">
        <f>H8+H10</f>
        <v>#REF!</v>
      </c>
      <c r="I12" s="36" t="e">
        <f>I8+I10</f>
        <v>#REF!</v>
      </c>
      <c r="J12" s="36" t="e">
        <f>J8+J10</f>
        <v>#REF!</v>
      </c>
      <c r="K12" s="36" t="e">
        <f>K8+K10</f>
        <v>#REF!</v>
      </c>
      <c r="L12" s="36" t="e">
        <f>L8+L10</f>
        <v>#REF!</v>
      </c>
      <c r="M12" s="36" t="e">
        <f>M8+M10</f>
        <v>#REF!</v>
      </c>
      <c r="N12" s="36" t="e">
        <f>N8+N10</f>
        <v>#REF!</v>
      </c>
      <c r="O12" s="36" t="e">
        <f>O8+O10</f>
        <v>#REF!</v>
      </c>
      <c r="P12" s="36" t="e">
        <f>P8+P10</f>
        <v>#REF!</v>
      </c>
      <c r="Q12" s="36" t="e">
        <f>Q8+Q10</f>
        <v>#REF!</v>
      </c>
      <c r="R12" s="36" t="e">
        <f>R8+R10</f>
        <v>#REF!</v>
      </c>
      <c r="S12" s="36" t="e">
        <f>S8+S10</f>
        <v>#REF!</v>
      </c>
      <c r="T12" s="36" t="e">
        <f>T8+T10</f>
        <v>#REF!</v>
      </c>
      <c r="U12" s="36" t="e">
        <f>U8+U10</f>
        <v>#REF!</v>
      </c>
      <c r="V12" s="36" t="e">
        <f>V8+V10</f>
        <v>#REF!</v>
      </c>
      <c r="W12" s="40" t="s">
        <v>57</v>
      </c>
      <c r="Y12" s="36" t="e">
        <f>#REF!+#REF!+#REF!+#REF!+#REF!+#REF!</f>
        <v>#REF!</v>
      </c>
    </row>
    <row r="14" spans="1:25" x14ac:dyDescent="0.3">
      <c r="A14" s="32"/>
      <c r="B14" s="37" t="s">
        <v>62</v>
      </c>
      <c r="C14" s="37">
        <f>'червень 2025 '!Y13</f>
        <v>56410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>
        <v>1810</v>
      </c>
      <c r="R14" s="32"/>
      <c r="S14" s="32"/>
      <c r="T14" s="32"/>
      <c r="U14" s="32"/>
      <c r="V14" s="32"/>
      <c r="W14" s="32">
        <f>SUM(D14:V14)</f>
        <v>1810</v>
      </c>
      <c r="X14" s="32"/>
      <c r="Y14" s="32">
        <f>C14+W14</f>
        <v>58220</v>
      </c>
    </row>
    <row r="15" spans="1:25" x14ac:dyDescent="0.3">
      <c r="B15" s="25"/>
      <c r="W15" s="15"/>
    </row>
    <row r="16" spans="1:25" x14ac:dyDescent="0.3">
      <c r="B16" s="25"/>
      <c r="L16" s="12"/>
      <c r="W16" s="32"/>
    </row>
    <row r="17" spans="1:25" ht="14.4" x14ac:dyDescent="0.3">
      <c r="A17" s="23"/>
      <c r="B17" s="27"/>
      <c r="W17" s="32"/>
    </row>
    <row r="18" spans="1:25" x14ac:dyDescent="0.3">
      <c r="A18" s="15"/>
      <c r="B18" s="15"/>
      <c r="W18" s="15"/>
    </row>
    <row r="19" spans="1:25" ht="14.4" x14ac:dyDescent="0.3">
      <c r="A19" s="23"/>
      <c r="B19" s="20"/>
      <c r="C19" s="20"/>
      <c r="L19" s="13"/>
      <c r="W19" s="15"/>
    </row>
    <row r="20" spans="1:25" ht="14.4" x14ac:dyDescent="0.3">
      <c r="A20" s="15"/>
      <c r="B20" s="15"/>
      <c r="D20" s="13"/>
      <c r="E20" s="13"/>
      <c r="J20" s="16"/>
      <c r="L20" s="13"/>
      <c r="N20" s="13"/>
      <c r="W20" s="15"/>
    </row>
    <row r="21" spans="1:25" ht="14.4" x14ac:dyDescent="0.3">
      <c r="A21" s="24"/>
      <c r="B21" s="28"/>
      <c r="J21" s="15"/>
      <c r="N21" s="13"/>
      <c r="W21" s="15"/>
    </row>
    <row r="22" spans="1:25" ht="14.4" x14ac:dyDescent="0.3">
      <c r="A22" s="32"/>
      <c r="B22" s="4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x14ac:dyDescent="0.3">
      <c r="W23" s="15"/>
    </row>
    <row r="24" spans="1:25" ht="14.4" x14ac:dyDescent="0.3">
      <c r="A24" s="32"/>
      <c r="B24" s="4"/>
      <c r="C24" s="32"/>
      <c r="D24" s="32"/>
      <c r="E24" s="32"/>
      <c r="F24" s="32"/>
      <c r="G24" s="32"/>
      <c r="H24" s="32"/>
      <c r="I24" s="32"/>
      <c r="J24" s="31"/>
      <c r="K24" s="32"/>
      <c r="L24" s="32"/>
      <c r="M24" s="31"/>
      <c r="N24" s="31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6" spans="1:25" ht="15.6" x14ac:dyDescent="0.3">
      <c r="A26" s="34"/>
      <c r="B26" s="7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9"/>
    </row>
    <row r="28" spans="1:25" s="36" customFormat="1" ht="14.4" x14ac:dyDescent="0.3">
      <c r="C28" s="17"/>
      <c r="W28" s="40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D37" activePane="bottomRight" state="frozen"/>
      <selection pane="topRight" activeCell="C1" sqref="C1"/>
      <selection pane="bottomLeft" activeCell="A9" sqref="A9"/>
      <selection pane="bottomRight" activeCell="J56" sqref="J56"/>
    </sheetView>
  </sheetViews>
  <sheetFormatPr defaultRowHeight="13.8" x14ac:dyDescent="0.3"/>
  <cols>
    <col min="1" max="1" width="3.6640625" customWidth="1"/>
    <col min="2" max="2" width="36.44140625" customWidth="1"/>
    <col min="3" max="3" width="17" style="15" customWidth="1"/>
    <col min="4" max="4" width="14.3320312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2.44140625" customWidth="1"/>
    <col min="10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72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60.6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100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'липень 2025'!D28</f>
        <v>0</v>
      </c>
      <c r="E8" s="47">
        <f>'липень 2025'!E28</f>
        <v>0</v>
      </c>
      <c r="F8" s="47">
        <f>'липень 2025'!F28</f>
        <v>0</v>
      </c>
      <c r="G8" s="47">
        <f>'липень 2025'!G28</f>
        <v>0</v>
      </c>
      <c r="H8" s="47">
        <f>'липень 2025'!H28</f>
        <v>0</v>
      </c>
      <c r="I8" s="47">
        <f>'липень 2025'!I28</f>
        <v>0</v>
      </c>
      <c r="J8" s="47">
        <f>'липень 2025'!J28</f>
        <v>0</v>
      </c>
      <c r="K8" s="47">
        <f>'липень 2025'!K28</f>
        <v>0</v>
      </c>
      <c r="L8" s="47">
        <f>'липень 2025'!L28</f>
        <v>0</v>
      </c>
      <c r="M8" s="47">
        <f>'липень 2025'!M28</f>
        <v>0</v>
      </c>
      <c r="N8" s="47">
        <f>'липень 2025'!N28</f>
        <v>0</v>
      </c>
      <c r="O8" s="47">
        <f>'липень 2025'!O28</f>
        <v>0</v>
      </c>
      <c r="P8" s="47">
        <f>'липень 2025'!P28</f>
        <v>0</v>
      </c>
      <c r="Q8" s="47">
        <f>'липень 2025'!Q28</f>
        <v>0</v>
      </c>
      <c r="R8" s="47">
        <f>'липень 2025'!R28</f>
        <v>0</v>
      </c>
      <c r="S8" s="47">
        <f>'липень 2025'!S28</f>
        <v>0</v>
      </c>
      <c r="T8" s="47">
        <f>'липень 2025'!T28</f>
        <v>0</v>
      </c>
      <c r="U8" s="47">
        <f>'липень 2025'!U28</f>
        <v>0</v>
      </c>
      <c r="V8" s="47">
        <f>'липень 2025'!V28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'липень 2025'!#REF!</f>
        <v>#REF!</v>
      </c>
      <c r="D10" s="12">
        <v>392251.47</v>
      </c>
      <c r="E10" s="12">
        <v>88764.2</v>
      </c>
      <c r="F10" s="50">
        <v>276.89999999999998</v>
      </c>
      <c r="G10" s="50"/>
      <c r="H10" s="50">
        <v>120671.58</v>
      </c>
      <c r="I10" s="51"/>
      <c r="J10" s="51">
        <v>3049.39</v>
      </c>
      <c r="K10" s="50"/>
      <c r="L10" s="50"/>
      <c r="M10" s="50">
        <v>7854.85</v>
      </c>
      <c r="N10" s="50">
        <v>33991.58</v>
      </c>
      <c r="O10" s="50"/>
      <c r="P10" s="104">
        <v>823.27</v>
      </c>
      <c r="Q10" s="50"/>
      <c r="R10" s="50"/>
      <c r="S10" s="50">
        <v>1434.59</v>
      </c>
      <c r="T10" s="50"/>
      <c r="U10" s="50"/>
      <c r="V10" s="50"/>
      <c r="W10" s="50">
        <f>SUM(D10:V10)</f>
        <v>649117.82999999996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'липень 2025'!#REF!</f>
        <v>#REF!</v>
      </c>
      <c r="D11" s="12">
        <v>384512.63</v>
      </c>
      <c r="E11" s="12">
        <v>84019.98</v>
      </c>
      <c r="F11" s="50">
        <v>553.79999999999995</v>
      </c>
      <c r="G11" s="50"/>
      <c r="H11" s="50">
        <v>96948.87</v>
      </c>
      <c r="I11" s="51"/>
      <c r="J11" s="51">
        <v>3487.19</v>
      </c>
      <c r="K11" s="50"/>
      <c r="L11" s="50"/>
      <c r="M11" s="50">
        <v>7762.44</v>
      </c>
      <c r="N11" s="50">
        <v>36419.54</v>
      </c>
      <c r="O11" s="50"/>
      <c r="P11" s="104">
        <v>658.62</v>
      </c>
      <c r="Q11" s="50"/>
      <c r="R11" s="50"/>
      <c r="S11" s="50">
        <v>918.57</v>
      </c>
      <c r="T11" s="50"/>
      <c r="U11" s="50"/>
      <c r="V11" s="50"/>
      <c r="W11" s="50">
        <f t="shared" ref="W11:W29" si="0">SUM(D11:V11)</f>
        <v>615281.6399999999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'липень 2025'!#REF!</f>
        <v>#REF!</v>
      </c>
      <c r="D12" s="12">
        <v>215643.63</v>
      </c>
      <c r="E12" s="12">
        <v>48823.91</v>
      </c>
      <c r="F12" s="50">
        <v>553.79999999999995</v>
      </c>
      <c r="G12" s="50"/>
      <c r="H12" s="50">
        <v>68955.5</v>
      </c>
      <c r="I12" s="51"/>
      <c r="J12" s="51">
        <v>4919.7299999999996</v>
      </c>
      <c r="K12" s="50"/>
      <c r="L12" s="50"/>
      <c r="M12" s="50">
        <v>2811.5</v>
      </c>
      <c r="N12" s="50">
        <v>31968.27</v>
      </c>
      <c r="O12" s="104">
        <v>2697.24</v>
      </c>
      <c r="P12" s="104">
        <v>329.31</v>
      </c>
      <c r="Q12" s="50"/>
      <c r="R12" s="50"/>
      <c r="S12" s="50">
        <v>918.57</v>
      </c>
      <c r="T12" s="50"/>
      <c r="U12" s="50"/>
      <c r="V12" s="50"/>
      <c r="W12" s="50">
        <f t="shared" si="0"/>
        <v>377621.46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'липень 2025'!#REF!</f>
        <v>#REF!</v>
      </c>
      <c r="D13" s="12"/>
      <c r="E13" s="12"/>
      <c r="F13" s="50"/>
      <c r="G13" s="50"/>
      <c r="H13" s="50"/>
      <c r="I13" s="51"/>
      <c r="J13" s="51"/>
      <c r="K13" s="50"/>
      <c r="L13" s="50"/>
      <c r="M13" s="50"/>
      <c r="N13" s="50"/>
      <c r="O13" s="104"/>
      <c r="P13" s="104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'липень 2025'!#REF!</f>
        <v>#REF!</v>
      </c>
      <c r="D14" s="12">
        <v>325412.64</v>
      </c>
      <c r="E14" s="12">
        <v>73273.649999999994</v>
      </c>
      <c r="F14" s="50">
        <v>553.79999999999995</v>
      </c>
      <c r="G14" s="50"/>
      <c r="H14" s="50">
        <v>56399.29</v>
      </c>
      <c r="I14" s="51"/>
      <c r="J14" s="51">
        <v>6878.98</v>
      </c>
      <c r="K14" s="50"/>
      <c r="L14" s="50"/>
      <c r="M14" s="50">
        <v>6838.34</v>
      </c>
      <c r="N14" s="50">
        <v>34032.04</v>
      </c>
      <c r="O14" s="104"/>
      <c r="P14" s="104">
        <v>653.35</v>
      </c>
      <c r="Q14" s="50"/>
      <c r="R14" s="50"/>
      <c r="S14" s="50">
        <v>1434.57</v>
      </c>
      <c r="T14" s="50"/>
      <c r="U14" s="50"/>
      <c r="V14" s="50"/>
      <c r="W14" s="50">
        <f t="shared" si="0"/>
        <v>505476.66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'липень 2025'!#REF!</f>
        <v>#REF!</v>
      </c>
      <c r="D15" s="12">
        <v>267356.74</v>
      </c>
      <c r="E15" s="12">
        <v>57429.33</v>
      </c>
      <c r="F15" s="50">
        <v>553.79999999999995</v>
      </c>
      <c r="G15" s="50"/>
      <c r="H15" s="50">
        <v>79867.92</v>
      </c>
      <c r="I15" s="51"/>
      <c r="J15" s="51">
        <v>6214.92</v>
      </c>
      <c r="K15" s="50">
        <v>2000</v>
      </c>
      <c r="L15" s="50"/>
      <c r="M15" s="50">
        <v>7854.85</v>
      </c>
      <c r="N15" s="50">
        <v>25493.68</v>
      </c>
      <c r="O15" s="104"/>
      <c r="P15" s="104">
        <v>658.62</v>
      </c>
      <c r="Q15" s="50"/>
      <c r="R15" s="50"/>
      <c r="S15" s="50">
        <v>1266</v>
      </c>
      <c r="T15" s="50"/>
      <c r="U15" s="50"/>
      <c r="V15" s="50"/>
      <c r="W15" s="50">
        <f t="shared" si="0"/>
        <v>448695.85999999993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'липень 2025'!#REF!</f>
        <v>#REF!</v>
      </c>
      <c r="D16" s="12">
        <v>470255.35</v>
      </c>
      <c r="E16" s="12">
        <v>104378.53</v>
      </c>
      <c r="F16" s="50">
        <v>1107.5999999999999</v>
      </c>
      <c r="G16" s="50"/>
      <c r="H16" s="50">
        <v>129366.74</v>
      </c>
      <c r="I16" s="51"/>
      <c r="J16" s="51">
        <v>3529.99</v>
      </c>
      <c r="K16" s="50"/>
      <c r="L16" s="50"/>
      <c r="M16" s="50">
        <v>7670.03</v>
      </c>
      <c r="N16" s="50">
        <v>54548.38</v>
      </c>
      <c r="O16" s="104"/>
      <c r="P16" s="104">
        <v>1007.25</v>
      </c>
      <c r="Q16" s="50"/>
      <c r="R16" s="50"/>
      <c r="S16" s="50">
        <v>918.57</v>
      </c>
      <c r="T16" s="50"/>
      <c r="U16" s="50"/>
      <c r="V16" s="50"/>
      <c r="W16" s="50">
        <f t="shared" si="0"/>
        <v>772782.44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'липень 2025'!#REF!</f>
        <v>#REF!</v>
      </c>
      <c r="D17" s="12">
        <v>252083.78</v>
      </c>
      <c r="E17" s="12">
        <v>57482.97</v>
      </c>
      <c r="F17" s="50"/>
      <c r="G17" s="50"/>
      <c r="H17" s="50">
        <v>67404.990000000005</v>
      </c>
      <c r="I17" s="51"/>
      <c r="J17" s="51">
        <v>24274.93</v>
      </c>
      <c r="K17" s="50"/>
      <c r="L17" s="50"/>
      <c r="M17" s="50">
        <v>4498.3999999999996</v>
      </c>
      <c r="N17" s="50">
        <v>25372.28</v>
      </c>
      <c r="O17" s="104">
        <v>3767.07</v>
      </c>
      <c r="P17" s="104">
        <v>329.31</v>
      </c>
      <c r="Q17" s="50"/>
      <c r="R17" s="50"/>
      <c r="S17" s="50">
        <v>918.57</v>
      </c>
      <c r="T17" s="50"/>
      <c r="U17" s="50"/>
      <c r="V17" s="50"/>
      <c r="W17" s="50">
        <f t="shared" si="0"/>
        <v>436132.3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'липень 2025'!#REF!</f>
        <v>#REF!</v>
      </c>
      <c r="D18" s="12">
        <v>235983.09</v>
      </c>
      <c r="E18" s="12">
        <v>49873.14</v>
      </c>
      <c r="F18" s="50">
        <v>276.89999999999998</v>
      </c>
      <c r="G18" s="50"/>
      <c r="H18" s="50">
        <v>104928.31</v>
      </c>
      <c r="I18" s="51"/>
      <c r="J18" s="51">
        <v>34117.300000000003</v>
      </c>
      <c r="K18" s="50"/>
      <c r="L18" s="50"/>
      <c r="M18" s="50">
        <v>5544.6</v>
      </c>
      <c r="N18" s="50">
        <v>23419.79</v>
      </c>
      <c r="O18" s="104"/>
      <c r="P18" s="104">
        <v>3644.36</v>
      </c>
      <c r="Q18" s="50"/>
      <c r="R18" s="50"/>
      <c r="S18" s="50"/>
      <c r="T18" s="50"/>
      <c r="U18" s="50"/>
      <c r="V18" s="50"/>
      <c r="W18" s="50">
        <f t="shared" si="0"/>
        <v>457787.48999999993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'липень 2025'!#REF!</f>
        <v>#REF!</v>
      </c>
      <c r="D19" s="12">
        <v>316615.83</v>
      </c>
      <c r="E19" s="12">
        <v>66793.62</v>
      </c>
      <c r="F19" s="50">
        <v>1107.5999999999999</v>
      </c>
      <c r="G19" s="50"/>
      <c r="H19" s="50">
        <v>74982.45</v>
      </c>
      <c r="I19" s="51"/>
      <c r="J19" s="51">
        <v>6166.19</v>
      </c>
      <c r="K19" s="50"/>
      <c r="L19" s="50"/>
      <c r="M19" s="50">
        <v>7392.8</v>
      </c>
      <c r="N19" s="50">
        <v>9266.75</v>
      </c>
      <c r="O19" s="104"/>
      <c r="P19" s="104">
        <v>823.27</v>
      </c>
      <c r="Q19" s="50"/>
      <c r="R19" s="50"/>
      <c r="S19" s="50">
        <v>516</v>
      </c>
      <c r="T19" s="50"/>
      <c r="U19" s="50"/>
      <c r="V19" s="50"/>
      <c r="W19" s="50">
        <f t="shared" si="0"/>
        <v>483664.51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'липень 2025'!#REF!</f>
        <v>#REF!</v>
      </c>
      <c r="D20" s="12">
        <v>172894.98</v>
      </c>
      <c r="E20" s="12">
        <v>38987.129999999997</v>
      </c>
      <c r="F20" s="50"/>
      <c r="G20" s="50"/>
      <c r="H20" s="50">
        <v>53565.04</v>
      </c>
      <c r="I20" s="51"/>
      <c r="J20" s="51">
        <v>3009.45</v>
      </c>
      <c r="K20" s="50"/>
      <c r="L20" s="50"/>
      <c r="M20" s="50">
        <v>3881.22</v>
      </c>
      <c r="N20" s="50">
        <v>21750.57</v>
      </c>
      <c r="O20" s="104"/>
      <c r="P20" s="104">
        <v>658.62</v>
      </c>
      <c r="Q20" s="50"/>
      <c r="R20" s="50"/>
      <c r="S20" s="50"/>
      <c r="T20" s="50"/>
      <c r="U20" s="50"/>
      <c r="V20" s="50"/>
      <c r="W20" s="50">
        <f t="shared" si="0"/>
        <v>294747.01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'липень 2025'!#REF!</f>
        <v>#REF!</v>
      </c>
      <c r="D21" s="12">
        <v>347538.59</v>
      </c>
      <c r="E21" s="12">
        <v>78495.63</v>
      </c>
      <c r="F21" s="50"/>
      <c r="G21" s="50"/>
      <c r="H21" s="50">
        <v>98320.95</v>
      </c>
      <c r="I21" s="51"/>
      <c r="J21" s="51">
        <v>30866.73</v>
      </c>
      <c r="K21" s="50"/>
      <c r="L21" s="50"/>
      <c r="M21" s="50">
        <v>3373.8</v>
      </c>
      <c r="N21" s="50">
        <v>28872.6</v>
      </c>
      <c r="O21" s="104">
        <v>5834.91</v>
      </c>
      <c r="P21" s="104">
        <v>329.31</v>
      </c>
      <c r="Q21" s="50"/>
      <c r="R21" s="50"/>
      <c r="S21" s="50">
        <v>1434.57</v>
      </c>
      <c r="T21" s="50"/>
      <c r="U21" s="50"/>
      <c r="V21" s="50"/>
      <c r="W21" s="50">
        <f t="shared" si="0"/>
        <v>595067.09000000008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'липень 2025'!#REF!</f>
        <v>#REF!</v>
      </c>
      <c r="D22" s="12">
        <v>252469.79</v>
      </c>
      <c r="E22" s="12">
        <v>55698.92</v>
      </c>
      <c r="F22" s="50"/>
      <c r="G22" s="50"/>
      <c r="H22" s="50">
        <v>76680.679999999993</v>
      </c>
      <c r="I22" s="51"/>
      <c r="J22" s="51">
        <v>13085.33</v>
      </c>
      <c r="K22" s="50"/>
      <c r="L22" s="50"/>
      <c r="M22" s="50">
        <v>3092.65</v>
      </c>
      <c r="N22" s="50">
        <v>24684.36</v>
      </c>
      <c r="O22" s="104">
        <v>3639.76</v>
      </c>
      <c r="P22" s="104">
        <v>658.62</v>
      </c>
      <c r="Q22" s="50"/>
      <c r="R22" s="50"/>
      <c r="S22" s="50">
        <v>1434.57</v>
      </c>
      <c r="T22" s="50"/>
      <c r="U22" s="50"/>
      <c r="V22" s="50"/>
      <c r="W22" s="50">
        <f t="shared" si="0"/>
        <v>431444.68000000005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'липень 2025'!#REF!</f>
        <v>#REF!</v>
      </c>
      <c r="D23" s="12">
        <v>210453.17</v>
      </c>
      <c r="E23" s="12">
        <v>45523.12</v>
      </c>
      <c r="F23" s="50"/>
      <c r="G23" s="50"/>
      <c r="H23" s="50">
        <v>50944.480000000003</v>
      </c>
      <c r="I23" s="51"/>
      <c r="J23" s="51">
        <v>4920.33</v>
      </c>
      <c r="K23" s="50"/>
      <c r="L23" s="50"/>
      <c r="M23" s="50">
        <v>4158.45</v>
      </c>
      <c r="N23" s="50">
        <v>33283.42</v>
      </c>
      <c r="O23" s="104">
        <v>5179.67</v>
      </c>
      <c r="P23" s="104">
        <v>329.31</v>
      </c>
      <c r="Q23" s="50"/>
      <c r="R23" s="50"/>
      <c r="S23" s="50">
        <v>1434.57</v>
      </c>
      <c r="T23" s="50"/>
      <c r="U23" s="50"/>
      <c r="V23" s="50"/>
      <c r="W23" s="50">
        <f t="shared" si="0"/>
        <v>356226.52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'липень 2025'!#REF!</f>
        <v>#REF!</v>
      </c>
      <c r="D24" s="12">
        <v>531092.80000000005</v>
      </c>
      <c r="E24" s="12">
        <v>118157.81</v>
      </c>
      <c r="F24" s="50"/>
      <c r="G24" s="50"/>
      <c r="H24" s="50">
        <v>181072.38</v>
      </c>
      <c r="I24" s="51"/>
      <c r="J24" s="51">
        <v>3462.99</v>
      </c>
      <c r="K24" s="50"/>
      <c r="L24" s="50"/>
      <c r="M24" s="50">
        <v>11366.43</v>
      </c>
      <c r="N24" s="50">
        <v>44108.12</v>
      </c>
      <c r="O24" s="104"/>
      <c r="P24" s="104">
        <v>10274.469999999999</v>
      </c>
      <c r="Q24" s="50"/>
      <c r="R24" s="50"/>
      <c r="S24" s="50">
        <v>1434.57</v>
      </c>
      <c r="T24" s="50"/>
      <c r="U24" s="50"/>
      <c r="V24" s="50"/>
      <c r="W24" s="50">
        <f t="shared" si="0"/>
        <v>900969.57000000007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'липень 2025'!#REF!</f>
        <v>#REF!</v>
      </c>
      <c r="D25" s="12">
        <v>179715.78</v>
      </c>
      <c r="E25" s="12">
        <v>39760.199999999997</v>
      </c>
      <c r="F25" s="50"/>
      <c r="G25" s="50"/>
      <c r="H25" s="50">
        <v>20551.03</v>
      </c>
      <c r="I25" s="51"/>
      <c r="J25" s="51">
        <v>5709.85</v>
      </c>
      <c r="K25" s="50">
        <v>600</v>
      </c>
      <c r="L25" s="50"/>
      <c r="M25" s="50">
        <v>3696.4</v>
      </c>
      <c r="N25" s="50">
        <v>17805.11</v>
      </c>
      <c r="O25" s="104"/>
      <c r="P25" s="104">
        <v>493.97</v>
      </c>
      <c r="Q25" s="50"/>
      <c r="R25" s="50"/>
      <c r="S25" s="50">
        <v>1434.57</v>
      </c>
      <c r="T25" s="50"/>
      <c r="U25" s="50"/>
      <c r="V25" s="50"/>
      <c r="W25" s="50">
        <f t="shared" si="0"/>
        <v>269766.90999999997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'липень 2025'!#REF!</f>
        <v>#REF!</v>
      </c>
      <c r="D26" s="12">
        <v>125523.23</v>
      </c>
      <c r="E26" s="12">
        <v>25308.87</v>
      </c>
      <c r="F26" s="50"/>
      <c r="G26" s="50"/>
      <c r="H26" s="50">
        <v>20740.04</v>
      </c>
      <c r="I26" s="51"/>
      <c r="J26" s="51">
        <v>5422.14</v>
      </c>
      <c r="K26" s="50"/>
      <c r="L26" s="52"/>
      <c r="M26" s="50"/>
      <c r="N26" s="50">
        <v>2933.8</v>
      </c>
      <c r="O26" s="104"/>
      <c r="P26" s="104">
        <v>128468.66</v>
      </c>
      <c r="Q26" s="50"/>
      <c r="R26" s="50"/>
      <c r="S26" s="50">
        <v>918.57</v>
      </c>
      <c r="T26" s="50"/>
      <c r="U26" s="50"/>
      <c r="V26" s="50"/>
      <c r="W26" s="50">
        <f t="shared" si="0"/>
        <v>309315.31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'липень 2025'!#REF!</f>
        <v>#REF!</v>
      </c>
      <c r="D27" s="12">
        <v>125043.23</v>
      </c>
      <c r="E27" s="12">
        <v>25612.65</v>
      </c>
      <c r="F27" s="50"/>
      <c r="G27" s="50"/>
      <c r="H27" s="50">
        <v>35107.370000000003</v>
      </c>
      <c r="I27" s="51"/>
      <c r="J27" s="51">
        <v>4728.2299999999996</v>
      </c>
      <c r="K27" s="50"/>
      <c r="L27" s="52"/>
      <c r="M27" s="50"/>
      <c r="N27" s="50">
        <v>13839.42</v>
      </c>
      <c r="O27" s="104">
        <v>2910.65</v>
      </c>
      <c r="P27" s="104"/>
      <c r="Q27" s="50"/>
      <c r="R27" s="50"/>
      <c r="S27" s="50">
        <v>918.57</v>
      </c>
      <c r="T27" s="50"/>
      <c r="U27" s="50"/>
      <c r="V27" s="50"/>
      <c r="W27" s="50">
        <f t="shared" si="0"/>
        <v>208160.12000000002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'липень 2025'!#REF!</f>
        <v>#REF!</v>
      </c>
      <c r="D28" s="12">
        <v>123324.48</v>
      </c>
      <c r="E28" s="12">
        <v>27902.71</v>
      </c>
      <c r="F28" s="50"/>
      <c r="G28" s="50"/>
      <c r="H28" s="50">
        <v>30001</v>
      </c>
      <c r="I28" s="51"/>
      <c r="J28" s="51">
        <v>2297.69</v>
      </c>
      <c r="K28" s="50"/>
      <c r="L28" s="52"/>
      <c r="M28" s="50">
        <v>2164.48</v>
      </c>
      <c r="N28" s="50">
        <v>11340.65</v>
      </c>
      <c r="O28" s="50"/>
      <c r="P28" s="104">
        <v>164.66</v>
      </c>
      <c r="Q28" s="50"/>
      <c r="R28" s="50"/>
      <c r="S28" s="50">
        <v>1434.57</v>
      </c>
      <c r="T28" s="50"/>
      <c r="U28" s="50"/>
      <c r="V28" s="50"/>
      <c r="W28" s="50">
        <f t="shared" si="0"/>
        <v>198630.24000000002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'липень 2025'!#REF!</f>
        <v>#REF!</v>
      </c>
      <c r="D29" s="12">
        <v>27449.74</v>
      </c>
      <c r="E29" s="12">
        <v>6038.94</v>
      </c>
      <c r="F29" s="50"/>
      <c r="G29" s="50"/>
      <c r="H29" s="50"/>
      <c r="I29" s="51"/>
      <c r="J29" s="51">
        <v>2800</v>
      </c>
      <c r="K29" s="50"/>
      <c r="L29" s="52"/>
      <c r="M29" s="50"/>
      <c r="N29" s="50"/>
      <c r="O29" s="50"/>
      <c r="P29" s="104"/>
      <c r="Q29" s="50"/>
      <c r="R29" s="50"/>
      <c r="S29" s="50"/>
      <c r="T29" s="50"/>
      <c r="U29" s="50"/>
      <c r="V29" s="50"/>
      <c r="W29" s="50">
        <f t="shared" si="0"/>
        <v>36288.68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4955620.9500000011</v>
      </c>
      <c r="E30" s="53">
        <f t="shared" si="2"/>
        <v>1092325.3099999998</v>
      </c>
      <c r="F30" s="53">
        <f t="shared" si="2"/>
        <v>4984.2</v>
      </c>
      <c r="G30" s="53">
        <f t="shared" si="2"/>
        <v>0</v>
      </c>
      <c r="H30" s="53">
        <f t="shared" si="2"/>
        <v>1366508.6199999999</v>
      </c>
      <c r="I30" s="53">
        <f t="shared" si="2"/>
        <v>0</v>
      </c>
      <c r="J30" s="53">
        <f t="shared" si="2"/>
        <v>168941.36</v>
      </c>
      <c r="K30" s="53">
        <f t="shared" si="2"/>
        <v>2600</v>
      </c>
      <c r="L30" s="53">
        <f t="shared" si="2"/>
        <v>0</v>
      </c>
      <c r="M30" s="53">
        <f t="shared" si="2"/>
        <v>89961.24</v>
      </c>
      <c r="N30" s="53">
        <f t="shared" si="2"/>
        <v>473130.35999999993</v>
      </c>
      <c r="O30" s="53">
        <f t="shared" si="2"/>
        <v>24029.300000000003</v>
      </c>
      <c r="P30" s="53">
        <f t="shared" si="2"/>
        <v>150304.98000000001</v>
      </c>
      <c r="Q30" s="53">
        <f t="shared" si="2"/>
        <v>0</v>
      </c>
      <c r="R30" s="53">
        <f t="shared" si="2"/>
        <v>0</v>
      </c>
      <c r="S30" s="53">
        <f t="shared" si="2"/>
        <v>18769.999999999996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8347176.3199999984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'липень 2025'!#REF!</f>
        <v>#REF!</v>
      </c>
      <c r="D32">
        <v>424765.69</v>
      </c>
      <c r="E32">
        <v>102934.22</v>
      </c>
      <c r="F32" s="50">
        <v>1795.2</v>
      </c>
      <c r="G32" s="50"/>
      <c r="H32" s="50"/>
      <c r="I32" s="50"/>
      <c r="J32" s="51">
        <v>11335.57</v>
      </c>
      <c r="K32" s="50">
        <v>300</v>
      </c>
      <c r="L32" s="50"/>
      <c r="M32" s="50">
        <v>1124.5999999999999</v>
      </c>
      <c r="N32" s="50">
        <v>5462.94</v>
      </c>
      <c r="O32" s="104">
        <v>7567.06</v>
      </c>
      <c r="P32" s="104">
        <v>329.31</v>
      </c>
      <c r="Q32" s="50"/>
      <c r="R32" s="50"/>
      <c r="S32" s="50">
        <v>516</v>
      </c>
      <c r="T32" s="50"/>
      <c r="U32" s="50"/>
      <c r="V32" s="50"/>
      <c r="W32" s="50">
        <f>SUM(D32:V32)</f>
        <v>556130.59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'липень 2025'!#REF!</f>
        <v>#REF!</v>
      </c>
      <c r="D33">
        <v>391355.42</v>
      </c>
      <c r="E33">
        <v>86093.73</v>
      </c>
      <c r="F33" s="50"/>
      <c r="G33" s="50"/>
      <c r="H33" s="50"/>
      <c r="I33" s="50"/>
      <c r="J33" s="51">
        <v>6861.18</v>
      </c>
      <c r="K33" s="50">
        <v>300</v>
      </c>
      <c r="L33" s="50"/>
      <c r="M33" s="50">
        <v>1124.5999999999999</v>
      </c>
      <c r="N33" s="50">
        <v>3034.97</v>
      </c>
      <c r="O33" s="104">
        <v>6259.88</v>
      </c>
      <c r="P33" s="104">
        <v>724.48</v>
      </c>
      <c r="Q33" s="50"/>
      <c r="R33" s="50"/>
      <c r="S33" s="50">
        <v>516</v>
      </c>
      <c r="T33" s="50"/>
      <c r="U33" s="50"/>
      <c r="V33" s="50"/>
      <c r="W33" s="50">
        <f t="shared" ref="W33:W49" si="4">SUM(D33:V33)</f>
        <v>496270.25999999989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'липень 2025'!#REF!</f>
        <v>#REF!</v>
      </c>
      <c r="D34">
        <v>278834.71000000002</v>
      </c>
      <c r="E34">
        <v>62859.86</v>
      </c>
      <c r="F34" s="50"/>
      <c r="G34" s="50"/>
      <c r="H34" s="50"/>
      <c r="I34" s="50"/>
      <c r="J34" s="51">
        <v>6927.93</v>
      </c>
      <c r="K34" s="50">
        <v>300</v>
      </c>
      <c r="L34" s="50"/>
      <c r="M34" s="50">
        <v>899.68</v>
      </c>
      <c r="N34" s="50">
        <v>3641.95</v>
      </c>
      <c r="O34" s="104">
        <v>5722.8</v>
      </c>
      <c r="P34" s="104"/>
      <c r="Q34" s="50"/>
      <c r="R34" s="50"/>
      <c r="S34" s="50">
        <v>1442.15</v>
      </c>
      <c r="T34" s="50"/>
      <c r="U34" s="50"/>
      <c r="V34" s="50"/>
      <c r="W34" s="50">
        <f t="shared" si="4"/>
        <v>360629.08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'липень 2025'!#REF!</f>
        <v>#REF!</v>
      </c>
      <c r="D35">
        <v>546389.52</v>
      </c>
      <c r="E35">
        <v>121401.66</v>
      </c>
      <c r="F35" s="50"/>
      <c r="G35" s="50"/>
      <c r="H35" s="50"/>
      <c r="I35" s="50"/>
      <c r="J35" s="51">
        <v>6214.44</v>
      </c>
      <c r="K35" s="50"/>
      <c r="L35" s="50"/>
      <c r="M35" s="50">
        <v>1293.74</v>
      </c>
      <c r="N35" s="50">
        <v>3136.13</v>
      </c>
      <c r="O35" s="104"/>
      <c r="P35" s="104">
        <v>329.31</v>
      </c>
      <c r="Q35" s="50"/>
      <c r="R35" s="50"/>
      <c r="S35" s="50">
        <v>2192.15</v>
      </c>
      <c r="T35" s="50"/>
      <c r="U35" s="50"/>
      <c r="V35" s="50"/>
      <c r="W35" s="50">
        <f t="shared" si="4"/>
        <v>680956.95000000007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'липень 2025'!#REF!</f>
        <v>#REF!</v>
      </c>
      <c r="D36">
        <v>573494.31000000006</v>
      </c>
      <c r="E36">
        <v>151553.76</v>
      </c>
      <c r="F36" s="50"/>
      <c r="G36" s="50"/>
      <c r="H36" s="50"/>
      <c r="I36" s="50"/>
      <c r="J36" s="51">
        <v>145571.59</v>
      </c>
      <c r="K36" s="50">
        <v>300</v>
      </c>
      <c r="L36" s="50"/>
      <c r="M36" s="50">
        <v>6468.7</v>
      </c>
      <c r="N36" s="50">
        <v>5422.47</v>
      </c>
      <c r="O36" s="104"/>
      <c r="P36" s="104">
        <v>658.62</v>
      </c>
      <c r="Q36" s="50"/>
      <c r="R36" s="50"/>
      <c r="S36" s="50">
        <v>750</v>
      </c>
      <c r="T36" s="50"/>
      <c r="U36" s="50"/>
      <c r="V36" s="50"/>
      <c r="W36" s="50">
        <f t="shared" si="4"/>
        <v>884219.45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'липень 2025'!#REF!</f>
        <v>#REF!</v>
      </c>
      <c r="D37">
        <v>221292.27</v>
      </c>
      <c r="E37">
        <v>51689.34</v>
      </c>
      <c r="F37" s="50"/>
      <c r="G37" s="50"/>
      <c r="H37" s="50"/>
      <c r="I37" s="50"/>
      <c r="J37" s="51">
        <v>6136.83</v>
      </c>
      <c r="K37" s="50">
        <v>300</v>
      </c>
      <c r="L37" s="50"/>
      <c r="M37" s="50">
        <v>168.69</v>
      </c>
      <c r="N37" s="50">
        <v>1922.14</v>
      </c>
      <c r="O37" s="104">
        <v>3515.88</v>
      </c>
      <c r="P37" s="104"/>
      <c r="Q37" s="50"/>
      <c r="R37" s="50"/>
      <c r="S37" s="50">
        <v>2192.15</v>
      </c>
      <c r="T37" s="50"/>
      <c r="U37" s="50"/>
      <c r="V37" s="50"/>
      <c r="W37" s="50">
        <f t="shared" si="4"/>
        <v>287217.30000000005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'липень 2025'!#REF!</f>
        <v>#REF!</v>
      </c>
      <c r="D38">
        <v>190123.36</v>
      </c>
      <c r="E38">
        <v>43616.95</v>
      </c>
      <c r="F38" s="50"/>
      <c r="G38" s="50"/>
      <c r="H38" s="50"/>
      <c r="I38" s="50"/>
      <c r="J38" s="51">
        <v>5775.03</v>
      </c>
      <c r="K38" s="50"/>
      <c r="L38" s="50"/>
      <c r="M38" s="50">
        <v>843.45</v>
      </c>
      <c r="N38" s="50">
        <v>1820.98</v>
      </c>
      <c r="O38" s="104">
        <v>3640.15</v>
      </c>
      <c r="P38" s="104"/>
      <c r="Q38" s="50"/>
      <c r="R38" s="50"/>
      <c r="S38" s="50">
        <v>2192.15</v>
      </c>
      <c r="T38" s="50"/>
      <c r="U38" s="50"/>
      <c r="V38" s="50"/>
      <c r="W38" s="50">
        <f t="shared" si="4"/>
        <v>248012.07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'липень 2025'!#REF!</f>
        <v>#REF!</v>
      </c>
      <c r="D39">
        <v>242946.78</v>
      </c>
      <c r="E39">
        <v>54612.92</v>
      </c>
      <c r="F39" s="50"/>
      <c r="G39" s="50"/>
      <c r="H39" s="50"/>
      <c r="I39" s="50"/>
      <c r="J39" s="51">
        <v>3872.68</v>
      </c>
      <c r="K39" s="50">
        <v>300</v>
      </c>
      <c r="L39" s="50"/>
      <c r="M39" s="50"/>
      <c r="N39" s="50">
        <v>1820.98</v>
      </c>
      <c r="O39" s="104">
        <v>975.18</v>
      </c>
      <c r="P39" s="104">
        <v>329.31</v>
      </c>
      <c r="Q39" s="50"/>
      <c r="R39" s="50"/>
      <c r="S39" s="50">
        <v>926.15</v>
      </c>
      <c r="T39" s="50"/>
      <c r="U39" s="50"/>
      <c r="V39" s="50"/>
      <c r="W39" s="50">
        <f t="shared" si="4"/>
        <v>305784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'липень 2025'!#REF!</f>
        <v>#REF!</v>
      </c>
      <c r="D40">
        <v>362943.72</v>
      </c>
      <c r="E40">
        <v>77827.360000000001</v>
      </c>
      <c r="F40" s="50"/>
      <c r="G40" s="50"/>
      <c r="H40" s="50"/>
      <c r="I40" s="50"/>
      <c r="J40" s="51">
        <v>8707.4</v>
      </c>
      <c r="K40" s="50"/>
      <c r="L40" s="50"/>
      <c r="M40" s="50">
        <v>2402.66</v>
      </c>
      <c r="N40" s="105">
        <v>4137.67</v>
      </c>
      <c r="O40" s="104">
        <v>8252.4699999999993</v>
      </c>
      <c r="P40" s="104">
        <v>1027.45</v>
      </c>
      <c r="Q40" s="50"/>
      <c r="R40" s="50"/>
      <c r="S40" s="50">
        <v>2192.15</v>
      </c>
      <c r="T40" s="50"/>
      <c r="U40" s="50"/>
      <c r="V40" s="50"/>
      <c r="W40" s="50">
        <f t="shared" si="4"/>
        <v>467490.87999999995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'липень 2025'!#REF!</f>
        <v>#REF!</v>
      </c>
      <c r="D41">
        <v>431800.99</v>
      </c>
      <c r="E41">
        <v>96980.39</v>
      </c>
      <c r="F41" s="50"/>
      <c r="G41" s="50"/>
      <c r="H41" s="50"/>
      <c r="I41" s="50"/>
      <c r="J41" s="51">
        <v>6983.65</v>
      </c>
      <c r="K41" s="50">
        <v>300</v>
      </c>
      <c r="L41" s="50"/>
      <c r="M41" s="50">
        <v>787.22</v>
      </c>
      <c r="N41" s="50">
        <v>2104.2399999999998</v>
      </c>
      <c r="O41" s="104">
        <v>5878.46</v>
      </c>
      <c r="P41" s="104">
        <v>987.93</v>
      </c>
      <c r="Q41" s="50"/>
      <c r="R41" s="50"/>
      <c r="S41" s="50">
        <v>1442.15</v>
      </c>
      <c r="T41" s="50"/>
      <c r="U41" s="50"/>
      <c r="V41" s="50"/>
      <c r="W41" s="50">
        <f t="shared" si="4"/>
        <v>547265.03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'липень 2025'!#REF!</f>
        <v>#REF!</v>
      </c>
      <c r="D42">
        <v>312015.71000000002</v>
      </c>
      <c r="E42">
        <v>72973.850000000006</v>
      </c>
      <c r="F42" s="50"/>
      <c r="G42" s="50"/>
      <c r="H42" s="50"/>
      <c r="I42" s="50"/>
      <c r="J42" s="51">
        <v>5591.32</v>
      </c>
      <c r="K42" s="50">
        <v>300</v>
      </c>
      <c r="L42" s="50"/>
      <c r="M42" s="50">
        <v>2803.1</v>
      </c>
      <c r="N42" s="50">
        <v>4788.49</v>
      </c>
      <c r="O42" s="104"/>
      <c r="P42" s="104">
        <v>2414.94</v>
      </c>
      <c r="Q42" s="50"/>
      <c r="R42" s="50"/>
      <c r="S42" s="50">
        <v>516</v>
      </c>
      <c r="T42" s="50"/>
      <c r="U42" s="50"/>
      <c r="V42" s="50"/>
      <c r="W42" s="50">
        <f t="shared" si="4"/>
        <v>401403.41000000003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'липень 2025'!#REF!</f>
        <v>#REF!</v>
      </c>
      <c r="D43">
        <v>387393.4</v>
      </c>
      <c r="E43">
        <v>93388.02</v>
      </c>
      <c r="F43" s="50"/>
      <c r="G43" s="50"/>
      <c r="H43" s="50"/>
      <c r="I43" s="50"/>
      <c r="J43" s="51">
        <v>277476.94</v>
      </c>
      <c r="K43" s="50">
        <v>2300</v>
      </c>
      <c r="L43" s="50"/>
      <c r="M43" s="50">
        <v>5606.21</v>
      </c>
      <c r="N43" s="50">
        <v>9576.98</v>
      </c>
      <c r="O43" s="104"/>
      <c r="P43" s="104">
        <v>3139.42</v>
      </c>
      <c r="Q43" s="50"/>
      <c r="R43" s="50"/>
      <c r="S43" s="50">
        <v>3692.15</v>
      </c>
      <c r="T43" s="50"/>
      <c r="U43" s="50"/>
      <c r="V43" s="50"/>
      <c r="W43" s="50">
        <f t="shared" si="4"/>
        <v>782573.12000000011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'липень 2025'!#REF!</f>
        <v>#REF!</v>
      </c>
      <c r="D44">
        <v>961258.15</v>
      </c>
      <c r="E44">
        <v>214502.39999999999</v>
      </c>
      <c r="F44" s="50"/>
      <c r="G44" s="50"/>
      <c r="H44" s="50"/>
      <c r="I44" s="50"/>
      <c r="J44" s="51">
        <v>184014.79</v>
      </c>
      <c r="K44" s="50">
        <v>300</v>
      </c>
      <c r="L44" s="50"/>
      <c r="M44" s="50">
        <v>2772.3</v>
      </c>
      <c r="N44" s="50">
        <v>3793.7</v>
      </c>
      <c r="O44" s="104"/>
      <c r="P44" s="104">
        <v>987.93</v>
      </c>
      <c r="Q44" s="50"/>
      <c r="R44" s="50"/>
      <c r="S44" s="50">
        <v>1442.2</v>
      </c>
      <c r="T44" s="50"/>
      <c r="U44" s="50"/>
      <c r="V44" s="50"/>
      <c r="W44" s="50">
        <f t="shared" si="4"/>
        <v>1369071.47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'липень 2025'!#REF!</f>
        <v>#REF!</v>
      </c>
      <c r="D45">
        <v>950438.33</v>
      </c>
      <c r="E45">
        <v>212524.01</v>
      </c>
      <c r="F45" s="50"/>
      <c r="G45" s="50"/>
      <c r="H45" s="50"/>
      <c r="I45" s="50"/>
      <c r="J45" s="51">
        <v>9120.0300000000007</v>
      </c>
      <c r="K45" s="50">
        <v>300</v>
      </c>
      <c r="L45" s="50"/>
      <c r="M45" s="50">
        <v>1848.2</v>
      </c>
      <c r="N45" s="50">
        <v>3237.3</v>
      </c>
      <c r="O45" s="104"/>
      <c r="P45" s="104">
        <v>329.31</v>
      </c>
      <c r="Q45" s="50"/>
      <c r="R45" s="50"/>
      <c r="S45" s="50">
        <v>2192.15</v>
      </c>
      <c r="T45" s="50"/>
      <c r="U45" s="50"/>
      <c r="V45" s="50"/>
      <c r="W45" s="50">
        <f t="shared" si="4"/>
        <v>1179989.3299999998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'липень 2025'!#REF!</f>
        <v>#REF!</v>
      </c>
      <c r="D46">
        <v>110587.82</v>
      </c>
      <c r="E46">
        <v>21752.94</v>
      </c>
      <c r="F46" s="50"/>
      <c r="G46" s="50"/>
      <c r="H46" s="50"/>
      <c r="I46" s="50"/>
      <c r="J46" s="51">
        <v>635</v>
      </c>
      <c r="K46" s="50"/>
      <c r="L46" s="50"/>
      <c r="M46" s="50"/>
      <c r="N46" s="50">
        <v>202.33</v>
      </c>
      <c r="O46" s="104"/>
      <c r="P46" s="104"/>
      <c r="Q46" s="50"/>
      <c r="R46" s="50"/>
      <c r="S46" s="50"/>
      <c r="T46" s="50"/>
      <c r="U46" s="50"/>
      <c r="V46" s="50"/>
      <c r="W46" s="50">
        <f t="shared" si="4"/>
        <v>133178.09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'липень 2025'!#REF!</f>
        <v>#REF!</v>
      </c>
      <c r="D47">
        <v>508531.01</v>
      </c>
      <c r="E47">
        <v>114078.69</v>
      </c>
      <c r="F47" s="50"/>
      <c r="G47" s="50"/>
      <c r="H47" s="50"/>
      <c r="I47" s="50"/>
      <c r="J47" s="51">
        <v>8386.69</v>
      </c>
      <c r="K47" s="50">
        <v>300</v>
      </c>
      <c r="L47" s="50"/>
      <c r="M47" s="50"/>
      <c r="N47" s="50">
        <v>3459.86</v>
      </c>
      <c r="O47" s="104">
        <v>7804.97</v>
      </c>
      <c r="P47" s="104">
        <v>329.31</v>
      </c>
      <c r="Q47" s="50"/>
      <c r="R47" s="50"/>
      <c r="S47" s="50">
        <v>2192.15</v>
      </c>
      <c r="T47" s="50"/>
      <c r="U47" s="50"/>
      <c r="V47" s="50"/>
      <c r="W47" s="50">
        <f t="shared" si="4"/>
        <v>645082.67999999993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'липень 2025'!#REF!</f>
        <v>#REF!</v>
      </c>
      <c r="D48">
        <v>262586.87</v>
      </c>
      <c r="E48">
        <v>57362.99</v>
      </c>
      <c r="F48" s="50">
        <v>10400</v>
      </c>
      <c r="G48" s="50"/>
      <c r="H48" s="50"/>
      <c r="I48" s="50"/>
      <c r="J48" s="51">
        <v>7079.63</v>
      </c>
      <c r="K48" s="50">
        <v>600</v>
      </c>
      <c r="L48" s="50"/>
      <c r="M48" s="50">
        <v>394.5</v>
      </c>
      <c r="N48" s="50">
        <v>1689.46</v>
      </c>
      <c r="O48" s="104">
        <v>3867.71</v>
      </c>
      <c r="P48" s="104">
        <v>164.66</v>
      </c>
      <c r="Q48" s="50"/>
      <c r="R48" s="50"/>
      <c r="S48" s="50">
        <v>2192.15</v>
      </c>
      <c r="T48" s="50"/>
      <c r="U48" s="50"/>
      <c r="V48" s="50"/>
      <c r="W48" s="50">
        <f t="shared" si="4"/>
        <v>346337.97000000003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'липень 2025'!#REF!</f>
        <v>#REF!</v>
      </c>
      <c r="D49">
        <v>251635.48</v>
      </c>
      <c r="E49">
        <v>55169.63</v>
      </c>
      <c r="F49" s="50"/>
      <c r="G49" s="50"/>
      <c r="H49" s="50"/>
      <c r="I49" s="50"/>
      <c r="J49" s="51">
        <v>4999.2299999999996</v>
      </c>
      <c r="K49" s="50"/>
      <c r="L49" s="50"/>
      <c r="M49" s="50">
        <v>236.7</v>
      </c>
      <c r="N49" s="50"/>
      <c r="O49" s="50"/>
      <c r="P49" s="50"/>
      <c r="Q49" s="50"/>
      <c r="R49" s="50"/>
      <c r="S49" s="50">
        <v>2192.15</v>
      </c>
      <c r="T49" s="50"/>
      <c r="U49" s="50"/>
      <c r="V49" s="50"/>
      <c r="W49" s="50">
        <f t="shared" si="4"/>
        <v>314233.19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7408393.5400000019</v>
      </c>
      <c r="E50" s="53">
        <f t="shared" si="6"/>
        <v>1691322.7199999997</v>
      </c>
      <c r="F50" s="53">
        <f t="shared" si="6"/>
        <v>12195.2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705689.92999999993</v>
      </c>
      <c r="K50" s="53">
        <f t="shared" si="6"/>
        <v>6200</v>
      </c>
      <c r="L50" s="53">
        <f t="shared" si="6"/>
        <v>0</v>
      </c>
      <c r="M50" s="53">
        <f t="shared" si="6"/>
        <v>28774.35</v>
      </c>
      <c r="N50" s="53">
        <f t="shared" si="6"/>
        <v>59252.590000000004</v>
      </c>
      <c r="O50" s="53">
        <f t="shared" si="6"/>
        <v>53484.560000000005</v>
      </c>
      <c r="P50" s="53">
        <f t="shared" si="6"/>
        <v>11751.98</v>
      </c>
      <c r="Q50" s="53">
        <f t="shared" si="6"/>
        <v>0</v>
      </c>
      <c r="R50" s="53">
        <f t="shared" si="6"/>
        <v>0</v>
      </c>
      <c r="S50" s="53">
        <f t="shared" si="6"/>
        <v>28780.000000000007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10005844.869999999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'липень 2025'!#REF!</f>
        <v>#REF!</v>
      </c>
      <c r="D52">
        <v>163361.85</v>
      </c>
      <c r="E52">
        <v>36976.449999999997</v>
      </c>
      <c r="F52" s="50">
        <v>19600</v>
      </c>
      <c r="G52" s="50"/>
      <c r="H52" s="50"/>
      <c r="I52" s="50"/>
      <c r="J52" s="51">
        <v>1280</v>
      </c>
      <c r="K52" s="50"/>
      <c r="L52" s="50"/>
      <c r="M52" s="50">
        <v>281.14999999999998</v>
      </c>
      <c r="N52" s="50">
        <v>708.16</v>
      </c>
      <c r="O52" s="50"/>
      <c r="P52" s="104">
        <v>329.31</v>
      </c>
      <c r="Q52" s="50"/>
      <c r="R52" s="50"/>
      <c r="S52" s="50">
        <v>2086</v>
      </c>
      <c r="T52" s="50"/>
      <c r="U52" s="50"/>
      <c r="V52" s="50"/>
      <c r="W52" s="50">
        <f>SUM(D52:V52)</f>
        <v>224622.91999999998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'липень 2025'!Y9</f>
        <v>2013697.7899999998</v>
      </c>
      <c r="D53">
        <v>101325.95</v>
      </c>
      <c r="E53">
        <v>22466.52</v>
      </c>
      <c r="F53" s="50"/>
      <c r="G53" s="50"/>
      <c r="H53" s="50"/>
      <c r="I53" s="50"/>
      <c r="J53" s="51">
        <v>1502.6</v>
      </c>
      <c r="K53" s="50"/>
      <c r="L53" s="50"/>
      <c r="M53" s="50">
        <v>224.92</v>
      </c>
      <c r="N53" s="50">
        <v>1234.22</v>
      </c>
      <c r="O53" s="50"/>
      <c r="P53" s="104">
        <v>57.08</v>
      </c>
      <c r="Q53" s="50"/>
      <c r="R53" s="50"/>
      <c r="S53" s="50">
        <v>1266</v>
      </c>
      <c r="T53" s="50"/>
      <c r="U53" s="50"/>
      <c r="V53" s="50"/>
      <c r="W53" s="50">
        <f t="shared" ref="W53:W54" si="8">SUM(D53:V53)</f>
        <v>128077.29000000001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'липень 2025'!#REF!</f>
        <v>#REF!</v>
      </c>
      <c r="D54" s="13">
        <v>84532.52</v>
      </c>
      <c r="E54" s="13">
        <v>21348.14</v>
      </c>
      <c r="F54" s="50"/>
      <c r="G54" s="50"/>
      <c r="H54" s="50"/>
      <c r="I54" s="50"/>
      <c r="J54" s="56">
        <v>1418.53</v>
      </c>
      <c r="K54" s="50"/>
      <c r="L54" s="50"/>
      <c r="M54" s="50"/>
      <c r="N54" s="50">
        <v>505.83</v>
      </c>
      <c r="O54" s="50"/>
      <c r="P54" s="50"/>
      <c r="Q54" s="50"/>
      <c r="R54" s="50"/>
      <c r="S54" s="50">
        <v>2086</v>
      </c>
      <c r="T54" s="50"/>
      <c r="U54" s="50"/>
      <c r="V54" s="50"/>
      <c r="W54" s="50">
        <f t="shared" si="8"/>
        <v>109891.02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349220.32</v>
      </c>
      <c r="E55" s="53">
        <f t="shared" si="10"/>
        <v>80791.11</v>
      </c>
      <c r="F55" s="53">
        <f t="shared" si="10"/>
        <v>19600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4201.13</v>
      </c>
      <c r="K55" s="53">
        <f t="shared" si="10"/>
        <v>0</v>
      </c>
      <c r="L55" s="53">
        <f t="shared" si="10"/>
        <v>0</v>
      </c>
      <c r="M55" s="53">
        <f t="shared" si="10"/>
        <v>506.06999999999994</v>
      </c>
      <c r="N55" s="53">
        <f t="shared" si="10"/>
        <v>2448.21</v>
      </c>
      <c r="O55" s="53">
        <f t="shared" si="10"/>
        <v>0</v>
      </c>
      <c r="P55" s="53">
        <f t="shared" si="10"/>
        <v>386.39</v>
      </c>
      <c r="Q55" s="53">
        <f t="shared" si="10"/>
        <v>0</v>
      </c>
      <c r="R55" s="53">
        <f t="shared" si="10"/>
        <v>0</v>
      </c>
      <c r="S55" s="53">
        <f t="shared" si="10"/>
        <v>5438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462591.23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'липень 2025'!#REF!</f>
        <v>#REF!</v>
      </c>
      <c r="D57" s="31">
        <v>85562.07</v>
      </c>
      <c r="E57" s="31">
        <v>19082.28</v>
      </c>
      <c r="F57" s="54"/>
      <c r="G57" s="54"/>
      <c r="H57" s="54"/>
      <c r="I57" s="54"/>
      <c r="J57" s="54">
        <v>837</v>
      </c>
      <c r="K57" s="54">
        <v>300</v>
      </c>
      <c r="L57" s="54"/>
      <c r="M57" s="58">
        <v>369.64</v>
      </c>
      <c r="N57" s="58">
        <v>708.16</v>
      </c>
      <c r="O57" s="54"/>
      <c r="P57" s="54"/>
      <c r="Q57" s="54"/>
      <c r="R57" s="54"/>
      <c r="S57" s="54">
        <v>2086</v>
      </c>
      <c r="T57" s="54"/>
      <c r="U57" s="54"/>
      <c r="V57" s="54"/>
      <c r="W57" s="54">
        <f>SUM(D57:V57)</f>
        <v>108945.15000000001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'липень 2025'!#REF!</f>
        <v>#REF!</v>
      </c>
      <c r="D59" s="32">
        <v>253681.89</v>
      </c>
      <c r="E59" s="32">
        <v>54411.81</v>
      </c>
      <c r="F59" s="54"/>
      <c r="G59" s="54"/>
      <c r="H59" s="54"/>
      <c r="I59" s="54"/>
      <c r="J59" s="54">
        <v>4852.8</v>
      </c>
      <c r="K59" s="54">
        <v>3000</v>
      </c>
      <c r="L59" s="54"/>
      <c r="M59" s="58">
        <v>699.1</v>
      </c>
      <c r="N59" s="58">
        <v>-30281.1</v>
      </c>
      <c r="O59" s="54"/>
      <c r="P59" s="54"/>
      <c r="Q59" s="54"/>
      <c r="R59" s="54"/>
      <c r="S59" s="54">
        <v>1570</v>
      </c>
      <c r="T59" s="54"/>
      <c r="U59" s="54"/>
      <c r="V59" s="54"/>
      <c r="W59" s="54">
        <f t="shared" ref="W59:W61" si="12">SUM(D59:V59)</f>
        <v>287934.5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'липень 2025'!#REF!</f>
        <v>#REF!</v>
      </c>
      <c r="D61" s="31">
        <v>90596.84</v>
      </c>
      <c r="E61" s="31">
        <v>20811.3</v>
      </c>
      <c r="F61" s="54"/>
      <c r="G61" s="54"/>
      <c r="H61" s="54"/>
      <c r="I61" s="54"/>
      <c r="J61" s="54">
        <v>95</v>
      </c>
      <c r="K61" s="54">
        <v>300</v>
      </c>
      <c r="L61" s="58"/>
      <c r="M61" s="54"/>
      <c r="N61" s="58"/>
      <c r="O61" s="54"/>
      <c r="P61" s="54"/>
      <c r="Q61" s="54"/>
      <c r="R61" s="54"/>
      <c r="S61" s="54">
        <v>516</v>
      </c>
      <c r="T61" s="54"/>
      <c r="U61" s="54"/>
      <c r="V61" s="54"/>
      <c r="W61" s="54">
        <f t="shared" si="12"/>
        <v>112319.14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13143075.610000003</v>
      </c>
      <c r="E63" s="62">
        <f t="shared" ref="E63:W63" si="14">E30+E50+E55+E57+E59+E61</f>
        <v>2958744.5299999989</v>
      </c>
      <c r="F63" s="62">
        <f t="shared" si="14"/>
        <v>36779.4</v>
      </c>
      <c r="G63" s="62">
        <f t="shared" si="14"/>
        <v>0</v>
      </c>
      <c r="H63" s="62">
        <f t="shared" si="14"/>
        <v>1366508.6199999999</v>
      </c>
      <c r="I63" s="62">
        <f t="shared" si="14"/>
        <v>0</v>
      </c>
      <c r="J63" s="62">
        <f t="shared" si="14"/>
        <v>884617.22</v>
      </c>
      <c r="K63" s="62">
        <f t="shared" si="14"/>
        <v>12400</v>
      </c>
      <c r="L63" s="62">
        <f t="shared" si="14"/>
        <v>0</v>
      </c>
      <c r="M63" s="62">
        <f t="shared" si="14"/>
        <v>120310.40000000001</v>
      </c>
      <c r="N63" s="62">
        <f t="shared" si="14"/>
        <v>505258.22</v>
      </c>
      <c r="O63" s="62">
        <f t="shared" si="14"/>
        <v>77513.860000000015</v>
      </c>
      <c r="P63" s="62">
        <f t="shared" si="14"/>
        <v>162443.35000000003</v>
      </c>
      <c r="Q63" s="62">
        <f t="shared" si="14"/>
        <v>0</v>
      </c>
      <c r="R63" s="62">
        <f t="shared" si="14"/>
        <v>0</v>
      </c>
      <c r="S63" s="62">
        <f t="shared" si="14"/>
        <v>57160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19324811.209999997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13143075.610000003</v>
      </c>
      <c r="E65" s="45">
        <f t="shared" ref="E65:V65" si="15">E8+E63</f>
        <v>2958744.5299999989</v>
      </c>
      <c r="F65" s="45">
        <f t="shared" si="15"/>
        <v>36779.4</v>
      </c>
      <c r="G65" s="45">
        <f t="shared" si="15"/>
        <v>0</v>
      </c>
      <c r="H65" s="45">
        <f t="shared" si="15"/>
        <v>1366508.6199999999</v>
      </c>
      <c r="I65" s="45">
        <f t="shared" si="15"/>
        <v>0</v>
      </c>
      <c r="J65" s="45">
        <f t="shared" si="15"/>
        <v>884617.22</v>
      </c>
      <c r="K65" s="45">
        <f t="shared" si="15"/>
        <v>12400</v>
      </c>
      <c r="L65" s="45">
        <f t="shared" si="15"/>
        <v>0</v>
      </c>
      <c r="M65" s="45">
        <f t="shared" si="15"/>
        <v>120310.40000000001</v>
      </c>
      <c r="N65" s="45">
        <f t="shared" si="15"/>
        <v>505258.22</v>
      </c>
      <c r="O65" s="45">
        <f t="shared" si="15"/>
        <v>77513.860000000015</v>
      </c>
      <c r="P65" s="45">
        <f t="shared" si="15"/>
        <v>162443.35000000003</v>
      </c>
      <c r="Q65" s="45">
        <f t="shared" si="15"/>
        <v>0</v>
      </c>
      <c r="R65" s="45">
        <f t="shared" si="15"/>
        <v>0</v>
      </c>
      <c r="S65" s="45">
        <f t="shared" si="15"/>
        <v>57160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'липень 2025'!Y14</f>
        <v>58220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>
        <v>1810</v>
      </c>
      <c r="R67" s="54"/>
      <c r="S67" s="54"/>
      <c r="T67" s="54"/>
      <c r="U67" s="54"/>
      <c r="V67" s="54"/>
      <c r="W67" s="54">
        <f>SUM(D67:V67)</f>
        <v>1810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13"/>
      <c r="E73" s="13"/>
      <c r="F73" s="50"/>
      <c r="G73" s="50"/>
      <c r="H73" s="50"/>
      <c r="I73" s="50"/>
      <c r="J73" s="56"/>
      <c r="K73" s="50"/>
      <c r="L73" s="55"/>
      <c r="M73" s="50"/>
      <c r="N73" s="55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ht="14.4" x14ac:dyDescent="0.3">
      <c r="A74" s="24"/>
      <c r="B74" s="28"/>
      <c r="C74" s="51"/>
      <c r="F74" s="50"/>
      <c r="G74" s="50"/>
      <c r="H74" s="50"/>
      <c r="I74" s="50"/>
      <c r="J74" s="51"/>
      <c r="K74" s="50"/>
      <c r="L74" s="50"/>
      <c r="M74" s="50"/>
      <c r="N74" s="55"/>
      <c r="O74" s="50"/>
      <c r="P74" s="104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32"/>
      <c r="E77" s="32"/>
      <c r="F77" s="54"/>
      <c r="G77" s="54"/>
      <c r="H77" s="54"/>
      <c r="I77" s="54"/>
      <c r="J77" s="54"/>
      <c r="K77" s="54"/>
      <c r="L77" s="54"/>
      <c r="M77" s="58"/>
      <c r="N77" s="58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  <row r="89" spans="3:25" x14ac:dyDescent="0.3">
      <c r="D89" s="15"/>
      <c r="E89" s="15"/>
      <c r="F89" s="15"/>
      <c r="G89" s="15"/>
    </row>
    <row r="90" spans="3:25" x14ac:dyDescent="0.3">
      <c r="D90" s="15"/>
      <c r="E90" s="15"/>
      <c r="F90" s="15"/>
      <c r="G90" s="15"/>
    </row>
    <row r="91" spans="3:25" x14ac:dyDescent="0.3">
      <c r="D91" s="15"/>
      <c r="E91" s="15"/>
      <c r="F91" s="15"/>
      <c r="G91" s="15"/>
    </row>
    <row r="92" spans="3:25" x14ac:dyDescent="0.3">
      <c r="D92" s="15"/>
      <c r="E92" s="15"/>
      <c r="F92" s="15"/>
      <c r="G92" s="15"/>
    </row>
    <row r="93" spans="3:25" x14ac:dyDescent="0.3">
      <c r="D93" s="15"/>
      <c r="E93" s="15"/>
      <c r="F93" s="15"/>
      <c r="G93" s="15"/>
    </row>
    <row r="94" spans="3:25" x14ac:dyDescent="0.3">
      <c r="D94" s="15"/>
      <c r="E94" s="15"/>
      <c r="F94" s="15"/>
      <c r="G94" s="15"/>
    </row>
    <row r="95" spans="3:25" x14ac:dyDescent="0.3">
      <c r="D95" s="15"/>
      <c r="E95" s="15"/>
      <c r="F95" s="15"/>
      <c r="G95" s="15"/>
    </row>
    <row r="96" spans="3:25" x14ac:dyDescent="0.3">
      <c r="D96" s="15"/>
      <c r="E96" s="15"/>
      <c r="F96" s="15"/>
      <c r="G96" s="15"/>
    </row>
    <row r="97" spans="4:7" x14ac:dyDescent="0.3">
      <c r="D97" s="15"/>
      <c r="E97" s="15"/>
      <c r="F97" s="15"/>
      <c r="G97" s="15"/>
    </row>
    <row r="98" spans="4:7" x14ac:dyDescent="0.3">
      <c r="D98" s="15"/>
      <c r="E98" s="15"/>
      <c r="F98" s="15"/>
      <c r="G98" s="15"/>
    </row>
    <row r="99" spans="4:7" x14ac:dyDescent="0.3">
      <c r="D99" s="15"/>
      <c r="E99" s="15"/>
      <c r="F99" s="15"/>
      <c r="G99" s="15"/>
    </row>
    <row r="100" spans="4:7" x14ac:dyDescent="0.3">
      <c r="D100" s="15"/>
      <c r="E100" s="15"/>
      <c r="F100" s="15"/>
      <c r="G100" s="15"/>
    </row>
    <row r="101" spans="4:7" x14ac:dyDescent="0.3">
      <c r="D101" s="15"/>
      <c r="E101" s="15"/>
      <c r="F101" s="15"/>
      <c r="G101" s="15"/>
    </row>
    <row r="102" spans="4:7" x14ac:dyDescent="0.3">
      <c r="D102" s="15"/>
      <c r="E102" s="15"/>
      <c r="F102" s="15"/>
      <c r="G102" s="15"/>
    </row>
    <row r="103" spans="4:7" x14ac:dyDescent="0.3">
      <c r="D103" s="15"/>
      <c r="E103" s="15"/>
      <c r="F103" s="15"/>
      <c r="G103" s="15"/>
    </row>
    <row r="104" spans="4:7" x14ac:dyDescent="0.3">
      <c r="D104" s="15"/>
      <c r="E104" s="15"/>
      <c r="F104" s="15"/>
      <c r="G104" s="15"/>
    </row>
    <row r="105" spans="4:7" x14ac:dyDescent="0.3">
      <c r="D105" s="15"/>
      <c r="E105" s="15"/>
      <c r="F105" s="15"/>
      <c r="G105" s="15"/>
    </row>
    <row r="106" spans="4:7" x14ac:dyDescent="0.3">
      <c r="D106" s="15"/>
      <c r="E106" s="15"/>
      <c r="F106" s="15"/>
      <c r="G106" s="15"/>
    </row>
    <row r="107" spans="4:7" x14ac:dyDescent="0.3">
      <c r="D107" s="15"/>
      <c r="E107" s="15"/>
      <c r="F107" s="15"/>
      <c r="G107" s="15"/>
    </row>
    <row r="108" spans="4:7" x14ac:dyDescent="0.3">
      <c r="D108" s="15"/>
      <c r="E108" s="15"/>
      <c r="F108" s="15"/>
      <c r="G108" s="15"/>
    </row>
    <row r="109" spans="4:7" x14ac:dyDescent="0.3">
      <c r="D109" s="15"/>
      <c r="E109" s="15"/>
      <c r="F109" s="15"/>
      <c r="G109" s="1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5" customWidth="1"/>
    <col min="4" max="4" width="14.332031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2.44140625" customWidth="1"/>
    <col min="10" max="11" width="12.2187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07" t="s">
        <v>51</v>
      </c>
      <c r="C1" s="107"/>
    </row>
    <row r="2" spans="1:25" x14ac:dyDescent="0.3">
      <c r="D2" s="107" t="s">
        <v>61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5" x14ac:dyDescent="0.3">
      <c r="D3" s="107" t="s">
        <v>73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5" x14ac:dyDescent="0.3">
      <c r="B4" t="s">
        <v>53</v>
      </c>
    </row>
    <row r="5" spans="1:25" x14ac:dyDescent="0.3">
      <c r="B5" t="s">
        <v>54</v>
      </c>
    </row>
    <row r="6" spans="1:25" ht="59.4" customHeight="1" x14ac:dyDescent="0.3">
      <c r="D6" s="70" t="s">
        <v>94</v>
      </c>
      <c r="E6" s="70" t="s">
        <v>95</v>
      </c>
      <c r="F6" s="70" t="s">
        <v>96</v>
      </c>
      <c r="G6" s="70" t="s">
        <v>97</v>
      </c>
      <c r="H6" s="70" t="s">
        <v>81</v>
      </c>
      <c r="I6" s="70" t="s">
        <v>82</v>
      </c>
      <c r="J6" s="70" t="s">
        <v>83</v>
      </c>
      <c r="K6" s="70" t="s">
        <v>98</v>
      </c>
      <c r="L6" s="70" t="s">
        <v>85</v>
      </c>
      <c r="M6" s="70" t="s">
        <v>86</v>
      </c>
      <c r="N6" s="70" t="s">
        <v>87</v>
      </c>
      <c r="O6" s="70" t="s">
        <v>88</v>
      </c>
      <c r="P6" s="70" t="s">
        <v>93</v>
      </c>
      <c r="Q6" s="70" t="s">
        <v>90</v>
      </c>
      <c r="R6" s="70" t="s">
        <v>91</v>
      </c>
      <c r="S6" s="70" t="s">
        <v>99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5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42" t="s">
        <v>59</v>
      </c>
      <c r="Y7" t="s">
        <v>60</v>
      </c>
    </row>
    <row r="8" spans="1:25" s="1" customFormat="1" x14ac:dyDescent="0.3">
      <c r="A8" s="108" t="s">
        <v>58</v>
      </c>
      <c r="B8" s="108"/>
      <c r="C8" s="46">
        <f>D8+E8+F8+G8+H8+I8+J8+K8+L8+M8+N8+O8+P8+Q8+R8+S8+T8+U8+V8</f>
        <v>0</v>
      </c>
      <c r="D8" s="47">
        <f>'серпень 2025 '!D81</f>
        <v>0</v>
      </c>
      <c r="E8" s="47">
        <f>'серпень 2025 '!E81</f>
        <v>0</v>
      </c>
      <c r="F8" s="47">
        <f>'серпень 2025 '!F81</f>
        <v>0</v>
      </c>
      <c r="G8" s="47">
        <f>'серпень 2025 '!G81</f>
        <v>0</v>
      </c>
      <c r="H8" s="47">
        <f>'серпень 2025 '!H81</f>
        <v>0</v>
      </c>
      <c r="I8" s="47">
        <f>'серпень 2025 '!I81</f>
        <v>0</v>
      </c>
      <c r="J8" s="47">
        <f>'серпень 2025 '!J81</f>
        <v>0</v>
      </c>
      <c r="K8" s="47">
        <f>'серпень 2025 '!K81</f>
        <v>0</v>
      </c>
      <c r="L8" s="47">
        <f>'серпень 2025 '!L81</f>
        <v>0</v>
      </c>
      <c r="M8" s="47">
        <f>'серпень 2025 '!M81</f>
        <v>0</v>
      </c>
      <c r="N8" s="47">
        <f>'серпень 2025 '!N81</f>
        <v>0</v>
      </c>
      <c r="O8" s="47">
        <f>'серпень 2025 '!O81</f>
        <v>0</v>
      </c>
      <c r="P8" s="47">
        <f>'серпень 2025 '!P81</f>
        <v>0</v>
      </c>
      <c r="Q8" s="47">
        <f>'серпень 2025 '!Q81</f>
        <v>0</v>
      </c>
      <c r="R8" s="47">
        <f>'серпень 2025 '!R81</f>
        <v>0</v>
      </c>
      <c r="S8" s="47">
        <f>'серпень 2025 '!S81</f>
        <v>0</v>
      </c>
      <c r="T8" s="47">
        <f>'серпень 2025 '!T81</f>
        <v>0</v>
      </c>
      <c r="U8" s="47">
        <f>'серпень 2025 '!U81</f>
        <v>0</v>
      </c>
      <c r="V8" s="47">
        <f>'серпень 2025 '!V81</f>
        <v>0</v>
      </c>
      <c r="W8" s="48" t="s">
        <v>57</v>
      </c>
      <c r="X8" s="47"/>
      <c r="Y8" s="48" t="s">
        <v>57</v>
      </c>
    </row>
    <row r="9" spans="1:25" x14ac:dyDescent="0.3">
      <c r="B9" s="1" t="s">
        <v>0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x14ac:dyDescent="0.3">
      <c r="A10">
        <v>1</v>
      </c>
      <c r="B10" t="s">
        <v>1</v>
      </c>
      <c r="C10" s="51" t="e">
        <f>'серпень 2025 '!Y10</f>
        <v>#REF!</v>
      </c>
      <c r="D10" s="52"/>
      <c r="E10" s="52"/>
      <c r="F10" s="50"/>
      <c r="G10" s="50"/>
      <c r="H10" s="50"/>
      <c r="I10" s="50"/>
      <c r="J10" s="5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>
        <f>SUM(D10:V10)</f>
        <v>0</v>
      </c>
      <c r="X10" s="50"/>
      <c r="Y10" s="50" t="e">
        <f>W10+C10</f>
        <v>#REF!</v>
      </c>
    </row>
    <row r="11" spans="1:25" x14ac:dyDescent="0.3">
      <c r="A11">
        <v>2</v>
      </c>
      <c r="B11" t="s">
        <v>2</v>
      </c>
      <c r="C11" s="51" t="e">
        <f>'серпень 2025 '!Y11</f>
        <v>#REF!</v>
      </c>
      <c r="D11" s="52"/>
      <c r="E11" s="52"/>
      <c r="F11" s="50"/>
      <c r="G11" s="50"/>
      <c r="H11" s="50"/>
      <c r="I11" s="50"/>
      <c r="J11" s="51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>
        <f t="shared" ref="W11:W29" si="0">SUM(D11:V11)</f>
        <v>0</v>
      </c>
      <c r="X11" s="50"/>
      <c r="Y11" s="50" t="e">
        <f t="shared" ref="Y11:Y29" si="1">W11+C11</f>
        <v>#REF!</v>
      </c>
    </row>
    <row r="12" spans="1:25" x14ac:dyDescent="0.3">
      <c r="A12">
        <v>3</v>
      </c>
      <c r="B12" t="s">
        <v>3</v>
      </c>
      <c r="C12" s="51" t="e">
        <f>'серпень 2025 '!Y12</f>
        <v>#REF!</v>
      </c>
      <c r="D12" s="52"/>
      <c r="E12" s="52"/>
      <c r="F12" s="50"/>
      <c r="G12" s="50"/>
      <c r="H12" s="50"/>
      <c r="I12" s="50"/>
      <c r="J12" s="51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>
        <f t="shared" si="0"/>
        <v>0</v>
      </c>
      <c r="X12" s="50"/>
      <c r="Y12" s="50" t="e">
        <f t="shared" si="1"/>
        <v>#REF!</v>
      </c>
    </row>
    <row r="13" spans="1:25" x14ac:dyDescent="0.3">
      <c r="A13">
        <v>4</v>
      </c>
      <c r="B13" t="s">
        <v>4</v>
      </c>
      <c r="C13" s="51" t="e">
        <f>'серпень 2025 '!Y13</f>
        <v>#REF!</v>
      </c>
      <c r="D13" s="52"/>
      <c r="E13" s="52"/>
      <c r="F13" s="50"/>
      <c r="G13" s="50"/>
      <c r="H13" s="50"/>
      <c r="I13" s="50"/>
      <c r="J13" s="51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f t="shared" si="0"/>
        <v>0</v>
      </c>
      <c r="X13" s="50"/>
      <c r="Y13" s="50" t="e">
        <f t="shared" si="1"/>
        <v>#REF!</v>
      </c>
    </row>
    <row r="14" spans="1:25" x14ac:dyDescent="0.3">
      <c r="A14">
        <v>5</v>
      </c>
      <c r="B14" t="s">
        <v>5</v>
      </c>
      <c r="C14" s="51" t="e">
        <f>'серпень 2025 '!Y14</f>
        <v>#REF!</v>
      </c>
      <c r="D14" s="52"/>
      <c r="E14" s="52"/>
      <c r="F14" s="50"/>
      <c r="G14" s="50"/>
      <c r="H14" s="50"/>
      <c r="I14" s="50"/>
      <c r="J14" s="51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f t="shared" si="0"/>
        <v>0</v>
      </c>
      <c r="X14" s="50"/>
      <c r="Y14" s="50" t="e">
        <f t="shared" si="1"/>
        <v>#REF!</v>
      </c>
    </row>
    <row r="15" spans="1:25" x14ac:dyDescent="0.3">
      <c r="A15">
        <v>6</v>
      </c>
      <c r="B15" t="s">
        <v>6</v>
      </c>
      <c r="C15" s="51" t="e">
        <f>'серпень 2025 '!Y15</f>
        <v>#REF!</v>
      </c>
      <c r="D15" s="52"/>
      <c r="E15" s="52"/>
      <c r="F15" s="50"/>
      <c r="G15" s="50"/>
      <c r="H15" s="50"/>
      <c r="I15" s="50"/>
      <c r="J15" s="51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f t="shared" si="0"/>
        <v>0</v>
      </c>
      <c r="X15" s="50"/>
      <c r="Y15" s="50" t="e">
        <f t="shared" si="1"/>
        <v>#REF!</v>
      </c>
    </row>
    <row r="16" spans="1:25" x14ac:dyDescent="0.3">
      <c r="A16">
        <v>7</v>
      </c>
      <c r="B16" t="s">
        <v>7</v>
      </c>
      <c r="C16" s="51" t="e">
        <f>'серпень 2025 '!Y16</f>
        <v>#REF!</v>
      </c>
      <c r="D16" s="52"/>
      <c r="E16" s="52"/>
      <c r="F16" s="50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f t="shared" si="0"/>
        <v>0</v>
      </c>
      <c r="X16" s="50"/>
      <c r="Y16" s="50" t="e">
        <f t="shared" si="1"/>
        <v>#REF!</v>
      </c>
    </row>
    <row r="17" spans="1:25" x14ac:dyDescent="0.3">
      <c r="A17">
        <v>8</v>
      </c>
      <c r="B17" t="s">
        <v>8</v>
      </c>
      <c r="C17" s="51" t="e">
        <f>'серпень 2025 '!Y17</f>
        <v>#REF!</v>
      </c>
      <c r="D17" s="52"/>
      <c r="E17" s="52"/>
      <c r="F17" s="50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f t="shared" si="0"/>
        <v>0</v>
      </c>
      <c r="X17" s="50"/>
      <c r="Y17" s="50" t="e">
        <f t="shared" si="1"/>
        <v>#REF!</v>
      </c>
    </row>
    <row r="18" spans="1:25" x14ac:dyDescent="0.3">
      <c r="A18">
        <v>9</v>
      </c>
      <c r="B18" t="s">
        <v>9</v>
      </c>
      <c r="C18" s="51" t="e">
        <f>'серпень 2025 '!Y18</f>
        <v>#REF!</v>
      </c>
      <c r="D18" s="52"/>
      <c r="E18" s="52"/>
      <c r="F18" s="50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f t="shared" si="0"/>
        <v>0</v>
      </c>
      <c r="X18" s="50"/>
      <c r="Y18" s="50" t="e">
        <f t="shared" si="1"/>
        <v>#REF!</v>
      </c>
    </row>
    <row r="19" spans="1:25" x14ac:dyDescent="0.3">
      <c r="A19">
        <v>10</v>
      </c>
      <c r="B19" t="s">
        <v>10</v>
      </c>
      <c r="C19" s="51" t="e">
        <f>'серпень 2025 '!Y19</f>
        <v>#REF!</v>
      </c>
      <c r="D19" s="52"/>
      <c r="E19" s="52"/>
      <c r="F19" s="50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f t="shared" si="0"/>
        <v>0</v>
      </c>
      <c r="X19" s="50"/>
      <c r="Y19" s="50" t="e">
        <f t="shared" si="1"/>
        <v>#REF!</v>
      </c>
    </row>
    <row r="20" spans="1:25" x14ac:dyDescent="0.3">
      <c r="A20">
        <v>11</v>
      </c>
      <c r="B20" t="s">
        <v>11</v>
      </c>
      <c r="C20" s="51" t="e">
        <f>'серпень 2025 '!Y20</f>
        <v>#REF!</v>
      </c>
      <c r="D20" s="52"/>
      <c r="E20" s="52"/>
      <c r="F20" s="50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f t="shared" si="0"/>
        <v>0</v>
      </c>
      <c r="X20" s="50"/>
      <c r="Y20" s="50" t="e">
        <f t="shared" si="1"/>
        <v>#REF!</v>
      </c>
    </row>
    <row r="21" spans="1:25" x14ac:dyDescent="0.3">
      <c r="A21">
        <v>12</v>
      </c>
      <c r="B21" t="s">
        <v>12</v>
      </c>
      <c r="C21" s="51" t="e">
        <f>'серпень 2025 '!Y21</f>
        <v>#REF!</v>
      </c>
      <c r="D21" s="52"/>
      <c r="E21" s="52"/>
      <c r="F21" s="50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f t="shared" si="0"/>
        <v>0</v>
      </c>
      <c r="X21" s="50"/>
      <c r="Y21" s="50" t="e">
        <f t="shared" si="1"/>
        <v>#REF!</v>
      </c>
    </row>
    <row r="22" spans="1:25" x14ac:dyDescent="0.3">
      <c r="A22">
        <v>13</v>
      </c>
      <c r="B22" t="s">
        <v>13</v>
      </c>
      <c r="C22" s="51" t="e">
        <f>'серпень 2025 '!Y22</f>
        <v>#REF!</v>
      </c>
      <c r="D22" s="52"/>
      <c r="E22" s="52"/>
      <c r="F22" s="50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f t="shared" si="0"/>
        <v>0</v>
      </c>
      <c r="X22" s="50"/>
      <c r="Y22" s="50" t="e">
        <f t="shared" si="1"/>
        <v>#REF!</v>
      </c>
    </row>
    <row r="23" spans="1:25" x14ac:dyDescent="0.3">
      <c r="A23">
        <v>14</v>
      </c>
      <c r="B23" t="s">
        <v>14</v>
      </c>
      <c r="C23" s="51" t="e">
        <f>'серпень 2025 '!Y23</f>
        <v>#REF!</v>
      </c>
      <c r="D23" s="52"/>
      <c r="E23" s="52"/>
      <c r="F23" s="50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f t="shared" si="0"/>
        <v>0</v>
      </c>
      <c r="X23" s="50"/>
      <c r="Y23" s="50" t="e">
        <f t="shared" si="1"/>
        <v>#REF!</v>
      </c>
    </row>
    <row r="24" spans="1:25" x14ac:dyDescent="0.3">
      <c r="A24">
        <v>15</v>
      </c>
      <c r="B24" t="s">
        <v>15</v>
      </c>
      <c r="C24" s="51" t="e">
        <f>'серпень 2025 '!Y24</f>
        <v>#REF!</v>
      </c>
      <c r="D24" s="52"/>
      <c r="E24" s="52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f t="shared" si="0"/>
        <v>0</v>
      </c>
      <c r="X24" s="50"/>
      <c r="Y24" s="50" t="e">
        <f t="shared" si="1"/>
        <v>#REF!</v>
      </c>
    </row>
    <row r="25" spans="1:25" x14ac:dyDescent="0.3">
      <c r="A25">
        <v>16</v>
      </c>
      <c r="B25" t="s">
        <v>16</v>
      </c>
      <c r="C25" s="51" t="e">
        <f>'серпень 2025 '!Y25</f>
        <v>#REF!</v>
      </c>
      <c r="D25" s="52"/>
      <c r="E25" s="52"/>
      <c r="F25" s="50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f t="shared" si="0"/>
        <v>0</v>
      </c>
      <c r="X25" s="50"/>
      <c r="Y25" s="50" t="e">
        <f t="shared" si="1"/>
        <v>#REF!</v>
      </c>
    </row>
    <row r="26" spans="1:25" x14ac:dyDescent="0.3">
      <c r="A26">
        <v>17</v>
      </c>
      <c r="B26" t="s">
        <v>17</v>
      </c>
      <c r="C26" s="51" t="e">
        <f>'серпень 2025 '!Y26</f>
        <v>#REF!</v>
      </c>
      <c r="D26" s="52"/>
      <c r="E26" s="52"/>
      <c r="F26" s="50"/>
      <c r="G26" s="50"/>
      <c r="H26" s="50"/>
      <c r="I26" s="50"/>
      <c r="J26" s="51"/>
      <c r="K26" s="50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f t="shared" si="0"/>
        <v>0</v>
      </c>
      <c r="X26" s="50"/>
      <c r="Y26" s="50" t="e">
        <f t="shared" si="1"/>
        <v>#REF!</v>
      </c>
    </row>
    <row r="27" spans="1:25" x14ac:dyDescent="0.3">
      <c r="A27">
        <v>18</v>
      </c>
      <c r="B27" t="s">
        <v>18</v>
      </c>
      <c r="C27" s="51" t="e">
        <f>'серпень 2025 '!Y27</f>
        <v>#REF!</v>
      </c>
      <c r="D27" s="52"/>
      <c r="E27" s="52"/>
      <c r="F27" s="50"/>
      <c r="G27" s="50"/>
      <c r="H27" s="50"/>
      <c r="I27" s="50"/>
      <c r="J27" s="51"/>
      <c r="K27" s="50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f t="shared" si="0"/>
        <v>0</v>
      </c>
      <c r="X27" s="50"/>
      <c r="Y27" s="50" t="e">
        <f t="shared" si="1"/>
        <v>#REF!</v>
      </c>
    </row>
    <row r="28" spans="1:25" x14ac:dyDescent="0.3">
      <c r="A28">
        <v>19</v>
      </c>
      <c r="B28" t="s">
        <v>19</v>
      </c>
      <c r="C28" s="51" t="e">
        <f>'серпень 2025 '!Y28</f>
        <v>#REF!</v>
      </c>
      <c r="D28" s="52"/>
      <c r="E28" s="52"/>
      <c r="F28" s="50"/>
      <c r="G28" s="50"/>
      <c r="H28" s="50"/>
      <c r="I28" s="50"/>
      <c r="J28" s="51"/>
      <c r="K28" s="50"/>
      <c r="L28" s="52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f t="shared" si="0"/>
        <v>0</v>
      </c>
      <c r="X28" s="50"/>
      <c r="Y28" s="50" t="e">
        <f t="shared" si="1"/>
        <v>#REF!</v>
      </c>
    </row>
    <row r="29" spans="1:25" x14ac:dyDescent="0.3">
      <c r="A29">
        <v>20</v>
      </c>
      <c r="B29" t="s">
        <v>20</v>
      </c>
      <c r="C29" s="51" t="e">
        <f>'серпень 2025 '!Y29</f>
        <v>#REF!</v>
      </c>
      <c r="D29" s="52"/>
      <c r="E29" s="52"/>
      <c r="F29" s="50"/>
      <c r="G29" s="50"/>
      <c r="H29" s="50"/>
      <c r="I29" s="50"/>
      <c r="J29" s="50"/>
      <c r="K29" s="50"/>
      <c r="L29" s="52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f t="shared" si="0"/>
        <v>0</v>
      </c>
      <c r="X29" s="50"/>
      <c r="Y29" s="50" t="e">
        <f t="shared" si="1"/>
        <v>#REF!</v>
      </c>
    </row>
    <row r="30" spans="1:25" s="29" customFormat="1" ht="14.4" x14ac:dyDescent="0.3">
      <c r="A30" s="2"/>
      <c r="B30" s="3" t="s">
        <v>21</v>
      </c>
      <c r="C30" s="53" t="e">
        <f>SUM(C10:C29)</f>
        <v>#REF!</v>
      </c>
      <c r="D30" s="53">
        <f t="shared" ref="D30:V30" si="2">SUM(D10:D29)</f>
        <v>0</v>
      </c>
      <c r="E30" s="53">
        <f t="shared" si="2"/>
        <v>0</v>
      </c>
      <c r="F30" s="53">
        <f t="shared" si="2"/>
        <v>0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3">
        <f t="shared" si="2"/>
        <v>0</v>
      </c>
      <c r="K30" s="53">
        <f t="shared" si="2"/>
        <v>0</v>
      </c>
      <c r="L30" s="53">
        <f t="shared" si="2"/>
        <v>0</v>
      </c>
      <c r="M30" s="53">
        <f t="shared" si="2"/>
        <v>0</v>
      </c>
      <c r="N30" s="53">
        <f t="shared" si="2"/>
        <v>0</v>
      </c>
      <c r="O30" s="53">
        <f t="shared" si="2"/>
        <v>0</v>
      </c>
      <c r="P30" s="53">
        <f t="shared" si="2"/>
        <v>0</v>
      </c>
      <c r="Q30" s="53">
        <f t="shared" si="2"/>
        <v>0</v>
      </c>
      <c r="R30" s="53">
        <f t="shared" si="2"/>
        <v>0</v>
      </c>
      <c r="S30" s="53">
        <f t="shared" si="2"/>
        <v>0</v>
      </c>
      <c r="T30" s="53">
        <f t="shared" si="2"/>
        <v>0</v>
      </c>
      <c r="U30" s="53">
        <f t="shared" si="2"/>
        <v>0</v>
      </c>
      <c r="V30" s="53">
        <f t="shared" si="2"/>
        <v>0</v>
      </c>
      <c r="W30" s="53">
        <f>SUM(W10:W29)</f>
        <v>0</v>
      </c>
      <c r="X30" s="53"/>
      <c r="Y30" s="53" t="e">
        <f t="shared" ref="Y30" si="3">SUM(Y10:Y29)</f>
        <v>#REF!</v>
      </c>
    </row>
    <row r="31" spans="1:25" x14ac:dyDescent="0.3">
      <c r="B31" s="1" t="s">
        <v>22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x14ac:dyDescent="0.3">
      <c r="A32">
        <v>1</v>
      </c>
      <c r="B32" t="s">
        <v>23</v>
      </c>
      <c r="C32" s="51" t="e">
        <f>'серпень 2025 '!Y32</f>
        <v>#REF!</v>
      </c>
      <c r="D32" s="50"/>
      <c r="E32" s="50"/>
      <c r="F32" s="50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f>SUM(D32:V32)</f>
        <v>0</v>
      </c>
      <c r="X32" s="50"/>
      <c r="Y32" s="50" t="e">
        <f>W32+C32</f>
        <v>#REF!</v>
      </c>
    </row>
    <row r="33" spans="1:25" x14ac:dyDescent="0.3">
      <c r="A33">
        <v>2</v>
      </c>
      <c r="B33" t="s">
        <v>24</v>
      </c>
      <c r="C33" s="51" t="e">
        <f>'серпень 2025 '!Y33</f>
        <v>#REF!</v>
      </c>
      <c r="D33" s="50"/>
      <c r="E33" s="50"/>
      <c r="F33" s="50"/>
      <c r="G33" s="50"/>
      <c r="H33" s="50"/>
      <c r="I33" s="50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f t="shared" ref="W33:W49" si="4">SUM(D33:V33)</f>
        <v>0</v>
      </c>
      <c r="X33" s="50"/>
      <c r="Y33" s="50" t="e">
        <f t="shared" ref="Y33:Y49" si="5">W33+C33</f>
        <v>#REF!</v>
      </c>
    </row>
    <row r="34" spans="1:25" x14ac:dyDescent="0.3">
      <c r="A34">
        <v>3</v>
      </c>
      <c r="B34" s="10" t="s">
        <v>48</v>
      </c>
      <c r="C34" s="51" t="e">
        <f>'серпень 2025 '!Y34</f>
        <v>#REF!</v>
      </c>
      <c r="D34" s="50"/>
      <c r="E34" s="50"/>
      <c r="F34" s="50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f t="shared" si="4"/>
        <v>0</v>
      </c>
      <c r="X34" s="50"/>
      <c r="Y34" s="50" t="e">
        <f t="shared" si="5"/>
        <v>#REF!</v>
      </c>
    </row>
    <row r="35" spans="1:25" x14ac:dyDescent="0.3">
      <c r="A35">
        <v>4</v>
      </c>
      <c r="B35" t="s">
        <v>25</v>
      </c>
      <c r="C35" s="51" t="e">
        <f>'серпень 2025 '!Y35</f>
        <v>#REF!</v>
      </c>
      <c r="D35" s="50"/>
      <c r="E35" s="50"/>
      <c r="F35" s="50"/>
      <c r="G35" s="50"/>
      <c r="H35" s="50"/>
      <c r="I35" s="50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f t="shared" si="4"/>
        <v>0</v>
      </c>
      <c r="X35" s="50"/>
      <c r="Y35" s="50" t="e">
        <f t="shared" si="5"/>
        <v>#REF!</v>
      </c>
    </row>
    <row r="36" spans="1:25" x14ac:dyDescent="0.3">
      <c r="A36">
        <v>5</v>
      </c>
      <c r="B36" t="s">
        <v>26</v>
      </c>
      <c r="C36" s="51" t="e">
        <f>'серпень 2025 '!Y36</f>
        <v>#REF!</v>
      </c>
      <c r="D36" s="50"/>
      <c r="E36" s="50"/>
      <c r="F36" s="50"/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>
        <f t="shared" si="4"/>
        <v>0</v>
      </c>
      <c r="X36" s="50"/>
      <c r="Y36" s="50" t="e">
        <f t="shared" si="5"/>
        <v>#REF!</v>
      </c>
    </row>
    <row r="37" spans="1:25" x14ac:dyDescent="0.3">
      <c r="A37">
        <v>6</v>
      </c>
      <c r="B37" s="9" t="s">
        <v>45</v>
      </c>
      <c r="C37" s="51" t="e">
        <f>'серпень 2025 '!Y37</f>
        <v>#REF!</v>
      </c>
      <c r="D37" s="50"/>
      <c r="E37" s="50"/>
      <c r="F37" s="50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>
        <f t="shared" si="4"/>
        <v>0</v>
      </c>
      <c r="X37" s="50"/>
      <c r="Y37" s="50" t="e">
        <f t="shared" si="5"/>
        <v>#REF!</v>
      </c>
    </row>
    <row r="38" spans="1:25" x14ac:dyDescent="0.3">
      <c r="A38">
        <v>7</v>
      </c>
      <c r="B38" s="10" t="s">
        <v>49</v>
      </c>
      <c r="C38" s="51" t="e">
        <f>'серпень 2025 '!Y38</f>
        <v>#REF!</v>
      </c>
      <c r="D38" s="50"/>
      <c r="E38" s="50"/>
      <c r="F38" s="50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>
        <f t="shared" si="4"/>
        <v>0</v>
      </c>
      <c r="X38" s="50"/>
      <c r="Y38" s="50" t="e">
        <f t="shared" si="5"/>
        <v>#REF!</v>
      </c>
    </row>
    <row r="39" spans="1:25" x14ac:dyDescent="0.3">
      <c r="A39">
        <v>8</v>
      </c>
      <c r="B39" t="s">
        <v>27</v>
      </c>
      <c r="C39" s="51" t="e">
        <f>'серпень 2025 '!Y39</f>
        <v>#REF!</v>
      </c>
      <c r="D39" s="50"/>
      <c r="E39" s="50"/>
      <c r="F39" s="50"/>
      <c r="G39" s="50"/>
      <c r="H39" s="50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>
        <f t="shared" si="4"/>
        <v>0</v>
      </c>
      <c r="X39" s="50"/>
      <c r="Y39" s="50" t="e">
        <f t="shared" si="5"/>
        <v>#REF!</v>
      </c>
    </row>
    <row r="40" spans="1:25" x14ac:dyDescent="0.3">
      <c r="A40">
        <v>9</v>
      </c>
      <c r="B40" t="s">
        <v>28</v>
      </c>
      <c r="C40" s="51" t="e">
        <f>'серпень 2025 '!Y40</f>
        <v>#REF!</v>
      </c>
      <c r="D40" s="50"/>
      <c r="E40" s="50"/>
      <c r="F40" s="50"/>
      <c r="G40" s="50"/>
      <c r="H40" s="50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>
        <f t="shared" si="4"/>
        <v>0</v>
      </c>
      <c r="X40" s="50"/>
      <c r="Y40" s="50" t="e">
        <f t="shared" si="5"/>
        <v>#REF!</v>
      </c>
    </row>
    <row r="41" spans="1:25" x14ac:dyDescent="0.3">
      <c r="A41">
        <v>10</v>
      </c>
      <c r="B41" s="11" t="s">
        <v>46</v>
      </c>
      <c r="C41" s="51" t="e">
        <f>'серпень 2025 '!Y41</f>
        <v>#REF!</v>
      </c>
      <c r="D41" s="50"/>
      <c r="E41" s="50"/>
      <c r="F41" s="50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>
        <f t="shared" si="4"/>
        <v>0</v>
      </c>
      <c r="X41" s="50"/>
      <c r="Y41" s="50" t="e">
        <f t="shared" si="5"/>
        <v>#REF!</v>
      </c>
    </row>
    <row r="42" spans="1:25" x14ac:dyDescent="0.3">
      <c r="A42">
        <v>11</v>
      </c>
      <c r="B42" s="11" t="s">
        <v>47</v>
      </c>
      <c r="C42" s="51" t="e">
        <f>'серпень 2025 '!Y42</f>
        <v>#REF!</v>
      </c>
      <c r="D42" s="50"/>
      <c r="E42" s="50"/>
      <c r="F42" s="50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>
        <f t="shared" si="4"/>
        <v>0</v>
      </c>
      <c r="X42" s="50"/>
      <c r="Y42" s="50" t="e">
        <f t="shared" si="5"/>
        <v>#REF!</v>
      </c>
    </row>
    <row r="43" spans="1:25" x14ac:dyDescent="0.3">
      <c r="A43">
        <v>12</v>
      </c>
      <c r="B43" t="s">
        <v>29</v>
      </c>
      <c r="C43" s="51" t="e">
        <f>'серпень 2025 '!Y43</f>
        <v>#REF!</v>
      </c>
      <c r="D43" s="50"/>
      <c r="E43" s="50"/>
      <c r="F43" s="50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>
        <f t="shared" si="4"/>
        <v>0</v>
      </c>
      <c r="X43" s="50"/>
      <c r="Y43" s="50" t="e">
        <f t="shared" si="5"/>
        <v>#REF!</v>
      </c>
    </row>
    <row r="44" spans="1:25" x14ac:dyDescent="0.3">
      <c r="A44">
        <v>13</v>
      </c>
      <c r="B44" t="s">
        <v>30</v>
      </c>
      <c r="C44" s="51" t="e">
        <f>'серпень 2025 '!Y44</f>
        <v>#REF!</v>
      </c>
      <c r="D44" s="50"/>
      <c r="E44" s="50"/>
      <c r="F44" s="50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>
        <f t="shared" si="4"/>
        <v>0</v>
      </c>
      <c r="X44" s="50"/>
      <c r="Y44" s="50" t="e">
        <f t="shared" si="5"/>
        <v>#REF!</v>
      </c>
    </row>
    <row r="45" spans="1:25" x14ac:dyDescent="0.3">
      <c r="A45">
        <v>14</v>
      </c>
      <c r="B45" s="9" t="s">
        <v>44</v>
      </c>
      <c r="C45" s="51" t="e">
        <f>'серпень 2025 '!Y45</f>
        <v>#REF!</v>
      </c>
      <c r="D45" s="50"/>
      <c r="E45" s="50"/>
      <c r="F45" s="50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>
        <f t="shared" si="4"/>
        <v>0</v>
      </c>
      <c r="X45" s="50"/>
      <c r="Y45" s="50" t="e">
        <f t="shared" si="5"/>
        <v>#REF!</v>
      </c>
    </row>
    <row r="46" spans="1:25" x14ac:dyDescent="0.3">
      <c r="A46">
        <v>15</v>
      </c>
      <c r="B46" t="s">
        <v>31</v>
      </c>
      <c r="C46" s="51" t="e">
        <f>'серпень 2025 '!Y46</f>
        <v>#REF!</v>
      </c>
      <c r="D46" s="50"/>
      <c r="E46" s="50"/>
      <c r="F46" s="50"/>
      <c r="G46" s="50"/>
      <c r="H46" s="50"/>
      <c r="I46" s="50"/>
      <c r="J46" s="51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>
        <f t="shared" si="4"/>
        <v>0</v>
      </c>
      <c r="X46" s="50"/>
      <c r="Y46" s="50" t="e">
        <f t="shared" si="5"/>
        <v>#REF!</v>
      </c>
    </row>
    <row r="47" spans="1:25" x14ac:dyDescent="0.3">
      <c r="A47">
        <v>16</v>
      </c>
      <c r="B47" t="s">
        <v>32</v>
      </c>
      <c r="C47" s="51" t="e">
        <f>'серпень 2025 '!Y47</f>
        <v>#REF!</v>
      </c>
      <c r="D47" s="50"/>
      <c r="E47" s="50"/>
      <c r="F47" s="50"/>
      <c r="G47" s="50"/>
      <c r="H47" s="50"/>
      <c r="I47" s="50"/>
      <c r="J47" s="51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>
        <f t="shared" si="4"/>
        <v>0</v>
      </c>
      <c r="X47" s="50"/>
      <c r="Y47" s="50" t="e">
        <f t="shared" si="5"/>
        <v>#REF!</v>
      </c>
    </row>
    <row r="48" spans="1:25" x14ac:dyDescent="0.3">
      <c r="A48">
        <v>17</v>
      </c>
      <c r="B48" t="s">
        <v>33</v>
      </c>
      <c r="C48" s="51" t="e">
        <f>'серпень 2025 '!Y48</f>
        <v>#REF!</v>
      </c>
      <c r="D48" s="50"/>
      <c r="E48" s="50"/>
      <c r="F48" s="50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>
        <f t="shared" si="4"/>
        <v>0</v>
      </c>
      <c r="X48" s="50"/>
      <c r="Y48" s="50" t="e">
        <f t="shared" si="5"/>
        <v>#REF!</v>
      </c>
    </row>
    <row r="49" spans="1:25" x14ac:dyDescent="0.3">
      <c r="A49">
        <v>18</v>
      </c>
      <c r="B49" t="s">
        <v>34</v>
      </c>
      <c r="C49" s="51" t="e">
        <f>'серпень 2025 '!Y49</f>
        <v>#REF!</v>
      </c>
      <c r="D49" s="50"/>
      <c r="E49" s="50"/>
      <c r="F49" s="50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>
        <f t="shared" si="4"/>
        <v>0</v>
      </c>
      <c r="X49" s="50"/>
      <c r="Y49" s="50" t="e">
        <f t="shared" si="5"/>
        <v>#REF!</v>
      </c>
    </row>
    <row r="50" spans="1:25" ht="14.4" x14ac:dyDescent="0.3">
      <c r="A50" s="2"/>
      <c r="B50" s="3" t="s">
        <v>35</v>
      </c>
      <c r="C50" s="53" t="e">
        <f>SUM(C32:C49)</f>
        <v>#REF!</v>
      </c>
      <c r="D50" s="53">
        <f t="shared" ref="D50:V50" si="6">SUM(D32:D49)</f>
        <v>0</v>
      </c>
      <c r="E50" s="53">
        <f t="shared" si="6"/>
        <v>0</v>
      </c>
      <c r="F50" s="53">
        <f t="shared" si="6"/>
        <v>0</v>
      </c>
      <c r="G50" s="53">
        <f t="shared" si="6"/>
        <v>0</v>
      </c>
      <c r="H50" s="53">
        <f t="shared" si="6"/>
        <v>0</v>
      </c>
      <c r="I50" s="53">
        <f t="shared" si="6"/>
        <v>0</v>
      </c>
      <c r="J50" s="53">
        <f t="shared" si="6"/>
        <v>0</v>
      </c>
      <c r="K50" s="53">
        <f t="shared" si="6"/>
        <v>0</v>
      </c>
      <c r="L50" s="53">
        <f t="shared" si="6"/>
        <v>0</v>
      </c>
      <c r="M50" s="53">
        <f t="shared" si="6"/>
        <v>0</v>
      </c>
      <c r="N50" s="53">
        <f t="shared" si="6"/>
        <v>0</v>
      </c>
      <c r="O50" s="53">
        <f t="shared" si="6"/>
        <v>0</v>
      </c>
      <c r="P50" s="53">
        <f t="shared" si="6"/>
        <v>0</v>
      </c>
      <c r="Q50" s="53">
        <f t="shared" si="6"/>
        <v>0</v>
      </c>
      <c r="R50" s="53">
        <f t="shared" si="6"/>
        <v>0</v>
      </c>
      <c r="S50" s="53">
        <f t="shared" si="6"/>
        <v>0</v>
      </c>
      <c r="T50" s="53">
        <f t="shared" si="6"/>
        <v>0</v>
      </c>
      <c r="U50" s="53">
        <f t="shared" si="6"/>
        <v>0</v>
      </c>
      <c r="V50" s="53">
        <f t="shared" si="6"/>
        <v>0</v>
      </c>
      <c r="W50" s="54">
        <f>SUM(W32:W49)</f>
        <v>0</v>
      </c>
      <c r="X50" s="54"/>
      <c r="Y50" s="54" t="e">
        <f t="shared" ref="Y50" si="7">SUM(Y32:Y49)</f>
        <v>#REF!</v>
      </c>
    </row>
    <row r="51" spans="1:25" x14ac:dyDescent="0.3">
      <c r="B51" s="1" t="s">
        <v>36</v>
      </c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x14ac:dyDescent="0.3">
      <c r="A52">
        <v>1</v>
      </c>
      <c r="B52" t="s">
        <v>37</v>
      </c>
      <c r="C52" s="51" t="e">
        <f>'серпень 2025 '!Y52</f>
        <v>#REF!</v>
      </c>
      <c r="D52" s="50"/>
      <c r="E52" s="50"/>
      <c r="F52" s="50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>
        <f>SUM(D52:V52)</f>
        <v>0</v>
      </c>
      <c r="X52" s="50"/>
      <c r="Y52" s="50" t="e">
        <f>C52+W52</f>
        <v>#REF!</v>
      </c>
    </row>
    <row r="53" spans="1:25" x14ac:dyDescent="0.3">
      <c r="A53">
        <v>2</v>
      </c>
      <c r="B53" t="s">
        <v>38</v>
      </c>
      <c r="C53" s="51">
        <f>'серпень 2025 '!Y53</f>
        <v>2141775.0799999996</v>
      </c>
      <c r="D53" s="50"/>
      <c r="E53" s="50"/>
      <c r="F53" s="50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>
        <f t="shared" ref="W53:W54" si="8">SUM(D53:V53)</f>
        <v>0</v>
      </c>
      <c r="X53" s="50"/>
      <c r="Y53" s="50">
        <f t="shared" ref="Y53:Y54" si="9">C53+W53</f>
        <v>2141775.0799999996</v>
      </c>
    </row>
    <row r="54" spans="1:25" ht="14.4" x14ac:dyDescent="0.3">
      <c r="A54">
        <v>3</v>
      </c>
      <c r="B54" t="s">
        <v>39</v>
      </c>
      <c r="C54" s="51" t="e">
        <f>'серпень 2025 '!Y54</f>
        <v>#REF!</v>
      </c>
      <c r="D54" s="55"/>
      <c r="E54" s="55"/>
      <c r="F54" s="50"/>
      <c r="G54" s="50"/>
      <c r="H54" s="50"/>
      <c r="I54" s="50"/>
      <c r="J54" s="56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>
        <f t="shared" si="8"/>
        <v>0</v>
      </c>
      <c r="X54" s="50"/>
      <c r="Y54" s="50" t="e">
        <f t="shared" si="9"/>
        <v>#REF!</v>
      </c>
    </row>
    <row r="55" spans="1:25" ht="14.4" x14ac:dyDescent="0.3">
      <c r="A55" s="2"/>
      <c r="B55" s="3" t="s">
        <v>40</v>
      </c>
      <c r="C55" s="53" t="e">
        <f>SUM(C52:C54)</f>
        <v>#REF!</v>
      </c>
      <c r="D55" s="53">
        <f t="shared" ref="D55:V55" si="10">SUM(D52:D54)</f>
        <v>0</v>
      </c>
      <c r="E55" s="53">
        <f t="shared" si="10"/>
        <v>0</v>
      </c>
      <c r="F55" s="53">
        <f t="shared" si="10"/>
        <v>0</v>
      </c>
      <c r="G55" s="53">
        <f t="shared" si="10"/>
        <v>0</v>
      </c>
      <c r="H55" s="53">
        <f t="shared" si="10"/>
        <v>0</v>
      </c>
      <c r="I55" s="53">
        <f t="shared" si="10"/>
        <v>0</v>
      </c>
      <c r="J55" s="53">
        <f t="shared" si="10"/>
        <v>0</v>
      </c>
      <c r="K55" s="53">
        <f t="shared" si="10"/>
        <v>0</v>
      </c>
      <c r="L55" s="53">
        <f t="shared" si="10"/>
        <v>0</v>
      </c>
      <c r="M55" s="53">
        <f t="shared" si="10"/>
        <v>0</v>
      </c>
      <c r="N55" s="53">
        <f t="shared" si="10"/>
        <v>0</v>
      </c>
      <c r="O55" s="53">
        <f t="shared" si="10"/>
        <v>0</v>
      </c>
      <c r="P55" s="53">
        <f t="shared" si="10"/>
        <v>0</v>
      </c>
      <c r="Q55" s="53">
        <f t="shared" si="10"/>
        <v>0</v>
      </c>
      <c r="R55" s="53">
        <f t="shared" si="10"/>
        <v>0</v>
      </c>
      <c r="S55" s="53">
        <f t="shared" si="10"/>
        <v>0</v>
      </c>
      <c r="T55" s="53">
        <f t="shared" si="10"/>
        <v>0</v>
      </c>
      <c r="U55" s="53">
        <f t="shared" si="10"/>
        <v>0</v>
      </c>
      <c r="V55" s="53">
        <f t="shared" si="10"/>
        <v>0</v>
      </c>
      <c r="W55" s="54">
        <f>SUM(W52:W54)</f>
        <v>0</v>
      </c>
      <c r="X55" s="54"/>
      <c r="Y55" s="54" t="e">
        <f t="shared" ref="Y55" si="11">SUM(Y52:Y54)</f>
        <v>#REF!</v>
      </c>
    </row>
    <row r="56" spans="1:25" x14ac:dyDescent="0.3">
      <c r="C56" s="51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4.4" x14ac:dyDescent="0.3">
      <c r="A57" s="2"/>
      <c r="B57" s="4" t="s">
        <v>41</v>
      </c>
      <c r="C57" s="57" t="e">
        <f>'серпень 2025 '!Y57</f>
        <v>#REF!</v>
      </c>
      <c r="D57" s="58"/>
      <c r="E57" s="58"/>
      <c r="F57" s="54"/>
      <c r="G57" s="54"/>
      <c r="H57" s="54"/>
      <c r="I57" s="54"/>
      <c r="J57" s="54"/>
      <c r="K57" s="54"/>
      <c r="L57" s="54"/>
      <c r="M57" s="54"/>
      <c r="N57" s="58"/>
      <c r="O57" s="54"/>
      <c r="P57" s="54"/>
      <c r="Q57" s="54"/>
      <c r="R57" s="54"/>
      <c r="S57" s="54"/>
      <c r="T57" s="54"/>
      <c r="U57" s="54"/>
      <c r="V57" s="54"/>
      <c r="W57" s="54">
        <f>SUM(D57:V57)</f>
        <v>0</v>
      </c>
      <c r="X57" s="54"/>
      <c r="Y57" s="54" t="e">
        <f>C57+W57</f>
        <v>#REF!</v>
      </c>
    </row>
    <row r="58" spans="1:25" x14ac:dyDescent="0.3">
      <c r="B58" s="5"/>
      <c r="C58" s="6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25" ht="14.4" x14ac:dyDescent="0.3">
      <c r="A59" s="2"/>
      <c r="B59" s="4" t="s">
        <v>42</v>
      </c>
      <c r="C59" s="57" t="e">
        <f>'серпень 2025 '!Y59</f>
        <v>#REF!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8"/>
      <c r="O59" s="54"/>
      <c r="P59" s="54"/>
      <c r="Q59" s="54"/>
      <c r="R59" s="54"/>
      <c r="S59" s="54"/>
      <c r="T59" s="54"/>
      <c r="U59" s="54"/>
      <c r="V59" s="54"/>
      <c r="W59" s="54">
        <f t="shared" ref="W59:W61" si="12">SUM(D59:V59)</f>
        <v>0</v>
      </c>
      <c r="X59" s="54"/>
      <c r="Y59" s="54" t="e">
        <f t="shared" ref="Y59:Y61" si="13">C59+W59</f>
        <v>#REF!</v>
      </c>
    </row>
    <row r="60" spans="1:25" x14ac:dyDescent="0.3">
      <c r="B60" s="5"/>
      <c r="C60" s="6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</row>
    <row r="61" spans="1:25" ht="14.4" x14ac:dyDescent="0.3">
      <c r="A61" s="2"/>
      <c r="B61" s="4" t="s">
        <v>43</v>
      </c>
      <c r="C61" s="57" t="e">
        <f>'серпень 2025 '!Y61</f>
        <v>#REF!</v>
      </c>
      <c r="D61" s="58"/>
      <c r="E61" s="58"/>
      <c r="F61" s="54"/>
      <c r="G61" s="54"/>
      <c r="H61" s="54"/>
      <c r="I61" s="54"/>
      <c r="J61" s="54"/>
      <c r="K61" s="54"/>
      <c r="L61" s="58"/>
      <c r="M61" s="54"/>
      <c r="N61" s="58"/>
      <c r="O61" s="54"/>
      <c r="P61" s="54"/>
      <c r="Q61" s="54"/>
      <c r="R61" s="54"/>
      <c r="S61" s="54"/>
      <c r="T61" s="54"/>
      <c r="U61" s="54"/>
      <c r="V61" s="54"/>
      <c r="W61" s="54">
        <f t="shared" si="12"/>
        <v>0</v>
      </c>
      <c r="X61" s="54"/>
      <c r="Y61" s="54" t="e">
        <f t="shared" si="13"/>
        <v>#REF!</v>
      </c>
    </row>
    <row r="62" spans="1:25" x14ac:dyDescent="0.3">
      <c r="C62" s="51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</row>
    <row r="63" spans="1:25" ht="15.6" x14ac:dyDescent="0.3">
      <c r="A63" s="6"/>
      <c r="B63" s="7" t="s">
        <v>55</v>
      </c>
      <c r="C63" s="61" t="s">
        <v>57</v>
      </c>
      <c r="D63" s="62">
        <f>D30+D50+D55+D57+D59+D61</f>
        <v>0</v>
      </c>
      <c r="E63" s="62">
        <f t="shared" ref="E63:W63" si="14">E30+E50+E55+E57+E59+E61</f>
        <v>0</v>
      </c>
      <c r="F63" s="62">
        <f t="shared" si="14"/>
        <v>0</v>
      </c>
      <c r="G63" s="62">
        <f t="shared" si="14"/>
        <v>0</v>
      </c>
      <c r="H63" s="62">
        <f t="shared" si="14"/>
        <v>0</v>
      </c>
      <c r="I63" s="62">
        <f t="shared" si="14"/>
        <v>0</v>
      </c>
      <c r="J63" s="62">
        <f t="shared" si="14"/>
        <v>0</v>
      </c>
      <c r="K63" s="62">
        <f t="shared" si="14"/>
        <v>0</v>
      </c>
      <c r="L63" s="62">
        <f t="shared" si="14"/>
        <v>0</v>
      </c>
      <c r="M63" s="62">
        <f t="shared" si="14"/>
        <v>0</v>
      </c>
      <c r="N63" s="62">
        <f t="shared" si="14"/>
        <v>0</v>
      </c>
      <c r="O63" s="62">
        <f t="shared" si="14"/>
        <v>0</v>
      </c>
      <c r="P63" s="62">
        <f t="shared" si="14"/>
        <v>0</v>
      </c>
      <c r="Q63" s="62">
        <f t="shared" si="14"/>
        <v>0</v>
      </c>
      <c r="R63" s="62">
        <f t="shared" si="14"/>
        <v>0</v>
      </c>
      <c r="S63" s="62">
        <f t="shared" si="14"/>
        <v>0</v>
      </c>
      <c r="T63" s="62">
        <f t="shared" si="14"/>
        <v>0</v>
      </c>
      <c r="U63" s="62">
        <f t="shared" si="14"/>
        <v>0</v>
      </c>
      <c r="V63" s="62">
        <f t="shared" si="14"/>
        <v>0</v>
      </c>
      <c r="W63" s="62">
        <f t="shared" si="14"/>
        <v>0</v>
      </c>
      <c r="X63" s="62"/>
      <c r="Y63" s="63" t="s">
        <v>57</v>
      </c>
    </row>
    <row r="64" spans="1:25" x14ac:dyDescent="0.3">
      <c r="C64" s="51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36" customFormat="1" ht="14.4" x14ac:dyDescent="0.3">
      <c r="B65" s="36" t="s">
        <v>56</v>
      </c>
      <c r="C65" s="64" t="e">
        <f>C30+C50+C55+C57+C59+C61</f>
        <v>#REF!</v>
      </c>
      <c r="D65" s="45">
        <f>D8+D63</f>
        <v>0</v>
      </c>
      <c r="E65" s="45">
        <f t="shared" ref="E65:V65" si="15">E8+E63</f>
        <v>0</v>
      </c>
      <c r="F65" s="45">
        <f t="shared" si="15"/>
        <v>0</v>
      </c>
      <c r="G65" s="45">
        <f t="shared" si="15"/>
        <v>0</v>
      </c>
      <c r="H65" s="45">
        <f t="shared" si="15"/>
        <v>0</v>
      </c>
      <c r="I65" s="45">
        <f t="shared" si="15"/>
        <v>0</v>
      </c>
      <c r="J65" s="45">
        <f t="shared" si="15"/>
        <v>0</v>
      </c>
      <c r="K65" s="45">
        <f t="shared" si="15"/>
        <v>0</v>
      </c>
      <c r="L65" s="45">
        <f t="shared" si="15"/>
        <v>0</v>
      </c>
      <c r="M65" s="45">
        <f t="shared" si="15"/>
        <v>0</v>
      </c>
      <c r="N65" s="45">
        <f t="shared" si="15"/>
        <v>0</v>
      </c>
      <c r="O65" s="45">
        <f t="shared" si="15"/>
        <v>0</v>
      </c>
      <c r="P65" s="45">
        <f t="shared" si="15"/>
        <v>0</v>
      </c>
      <c r="Q65" s="45">
        <f t="shared" si="15"/>
        <v>0</v>
      </c>
      <c r="R65" s="45">
        <f t="shared" si="15"/>
        <v>0</v>
      </c>
      <c r="S65" s="45">
        <f t="shared" si="15"/>
        <v>0</v>
      </c>
      <c r="T65" s="45">
        <f t="shared" si="15"/>
        <v>0</v>
      </c>
      <c r="U65" s="45">
        <f t="shared" si="15"/>
        <v>0</v>
      </c>
      <c r="V65" s="45">
        <f t="shared" si="15"/>
        <v>0</v>
      </c>
      <c r="W65" s="65" t="s">
        <v>57</v>
      </c>
      <c r="X65" s="45"/>
      <c r="Y65" s="45" t="e">
        <f>Y30+Y50+Y55+Y57+Y59+Y61</f>
        <v>#REF!</v>
      </c>
    </row>
    <row r="66" spans="1:25" x14ac:dyDescent="0.3">
      <c r="C66" s="51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1:25" x14ac:dyDescent="0.3">
      <c r="A67" s="32"/>
      <c r="B67" s="37" t="s">
        <v>62</v>
      </c>
      <c r="C67" s="66">
        <f>'серпень 2025 '!Y67</f>
        <v>60030</v>
      </c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>
        <f>SUM(D67:V67)</f>
        <v>0</v>
      </c>
      <c r="X67" s="54"/>
      <c r="Y67" s="54">
        <f>C67+W67</f>
        <v>60030</v>
      </c>
    </row>
    <row r="68" spans="1:25" x14ac:dyDescent="0.3">
      <c r="B68" s="25"/>
      <c r="C68" s="51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50"/>
      <c r="Y68" s="50"/>
    </row>
    <row r="69" spans="1:25" x14ac:dyDescent="0.3">
      <c r="B69" s="25"/>
      <c r="C69" s="51"/>
      <c r="D69" s="50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4"/>
      <c r="X69" s="50"/>
      <c r="Y69" s="50"/>
    </row>
    <row r="70" spans="1:25" ht="14.4" x14ac:dyDescent="0.3">
      <c r="A70" s="23"/>
      <c r="B70" s="27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4"/>
      <c r="X70" s="50"/>
      <c r="Y70" s="50"/>
    </row>
    <row r="71" spans="1:25" x14ac:dyDescent="0.3">
      <c r="A71" s="15"/>
      <c r="B71" s="15"/>
      <c r="C71" s="51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50"/>
      <c r="Y71" s="50"/>
    </row>
    <row r="72" spans="1:25" ht="14.4" x14ac:dyDescent="0.3">
      <c r="A72" s="23"/>
      <c r="B72" s="20"/>
      <c r="C72" s="67"/>
      <c r="D72" s="50"/>
      <c r="E72" s="50"/>
      <c r="F72" s="50"/>
      <c r="G72" s="50"/>
      <c r="H72" s="50"/>
      <c r="I72" s="50"/>
      <c r="J72" s="50"/>
      <c r="K72" s="50"/>
      <c r="L72" s="55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1"/>
      <c r="X72" s="50"/>
      <c r="Y72" s="50"/>
    </row>
    <row r="73" spans="1:25" ht="14.4" x14ac:dyDescent="0.3">
      <c r="A73" s="15"/>
      <c r="B73" s="15"/>
      <c r="C73" s="51"/>
      <c r="D73" s="55"/>
      <c r="E73" s="55"/>
      <c r="F73" s="50"/>
      <c r="G73" s="50"/>
      <c r="H73" s="50"/>
      <c r="I73" s="50"/>
      <c r="J73" s="106"/>
      <c r="K73" s="50"/>
      <c r="L73" s="55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1"/>
      <c r="X73" s="50"/>
      <c r="Y73" s="50"/>
    </row>
    <row r="74" spans="1:25" x14ac:dyDescent="0.3">
      <c r="A74" s="24"/>
      <c r="B74" s="28"/>
      <c r="C74" s="51"/>
      <c r="D74" s="50"/>
      <c r="E74" s="50"/>
      <c r="F74" s="50"/>
      <c r="G74" s="50"/>
      <c r="H74" s="50"/>
      <c r="I74" s="50"/>
      <c r="J74" s="106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1"/>
      <c r="X74" s="50"/>
      <c r="Y74" s="50"/>
    </row>
    <row r="75" spans="1:25" ht="14.4" x14ac:dyDescent="0.3">
      <c r="A75" s="32"/>
      <c r="B75" s="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</row>
    <row r="76" spans="1:25" x14ac:dyDescent="0.3">
      <c r="C76" s="51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1"/>
      <c r="X76" s="50"/>
      <c r="Y76" s="50"/>
    </row>
    <row r="77" spans="1:25" ht="14.4" x14ac:dyDescent="0.3">
      <c r="A77" s="32"/>
      <c r="B77" s="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9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</row>
    <row r="78" spans="1:25" x14ac:dyDescent="0.3">
      <c r="C78" s="5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ht="15.6" x14ac:dyDescent="0.3">
      <c r="A79" s="34"/>
      <c r="B79" s="7"/>
      <c r="C79" s="6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</row>
    <row r="80" spans="1:25" x14ac:dyDescent="0.3">
      <c r="C80" s="51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3:25" s="36" customFormat="1" ht="14.4" x14ac:dyDescent="0.3">
      <c r="C81" s="64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65"/>
      <c r="X81" s="45"/>
      <c r="Y81" s="45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 </vt:lpstr>
      <vt:lpstr>липень 2025</vt:lpstr>
      <vt:lpstr>серпень 2025 </vt:lpstr>
      <vt:lpstr>вересень 2025</vt:lpstr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2025-02-21T08:22:53Z</dcterms:created>
  <dcterms:modified xsi:type="dcterms:W3CDTF">2025-09-11T07:21:53Z</dcterms:modified>
</cp:coreProperties>
</file>