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Крамаренко\Видатки 2025\"/>
    </mc:Choice>
  </mc:AlternateContent>
  <bookViews>
    <workbookView xWindow="0" yWindow="0" windowWidth="23040" windowHeight="8832"/>
  </bookViews>
  <sheets>
    <sheet name="січень 2025" sheetId="1" r:id="rId1"/>
    <sheet name="лютий 2025" sheetId="2" r:id="rId2"/>
    <sheet name="березень 2025" sheetId="3" r:id="rId3"/>
    <sheet name="квітень 2025" sheetId="4" r:id="rId4"/>
    <sheet name="травень 2025" sheetId="5" r:id="rId5"/>
    <sheet name="червень 2025 " sheetId="6" r:id="rId6"/>
    <sheet name="липень 2025" sheetId="7" r:id="rId7"/>
    <sheet name="серпень 2025 " sheetId="8" r:id="rId8"/>
    <sheet name="вересень 2025" sheetId="9" r:id="rId9"/>
    <sheet name="жовтень 2025" sheetId="10" r:id="rId10"/>
    <sheet name="листопад 2025" sheetId="11" r:id="rId11"/>
    <sheet name="грудень 2025" sheetId="12" r:id="rId12"/>
  </sheets>
  <calcPr calcId="152511"/>
  <extLst>
    <ext uri="GoogleSheetsCustomDataVersion2">
      <go:sheetsCustomData xmlns:go="http://customooxmlschemas.google.com/" r:id="rId16" roundtripDataChecksum="ZZ8OXbYey6vpEXhfcajJBmNibRGCyJyJ/0e74u19cnU="/>
    </ext>
  </extLst>
</workbook>
</file>

<file path=xl/calcChain.xml><?xml version="1.0" encoding="utf-8"?>
<calcChain xmlns="http://schemas.openxmlformats.org/spreadsheetml/2006/main">
  <c r="M79" i="12" l="1"/>
  <c r="W77" i="12"/>
  <c r="C77" i="12"/>
  <c r="Y77" i="12" s="1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W75" i="12" s="1"/>
  <c r="F75" i="12"/>
  <c r="E75" i="12"/>
  <c r="D75" i="12"/>
  <c r="C75" i="12"/>
  <c r="W74" i="12"/>
  <c r="Y74" i="12" s="1"/>
  <c r="C74" i="12"/>
  <c r="Y73" i="12"/>
  <c r="Y75" i="12" s="1"/>
  <c r="W73" i="12"/>
  <c r="C73" i="12"/>
  <c r="W70" i="12"/>
  <c r="C70" i="12"/>
  <c r="Y69" i="12"/>
  <c r="W69" i="12"/>
  <c r="C69" i="12"/>
  <c r="W67" i="12"/>
  <c r="T63" i="12"/>
  <c r="T79" i="12" s="1"/>
  <c r="P63" i="12"/>
  <c r="P79" i="12" s="1"/>
  <c r="L63" i="12"/>
  <c r="L79" i="12" s="1"/>
  <c r="H63" i="12"/>
  <c r="H79" i="12" s="1"/>
  <c r="D63" i="12"/>
  <c r="D79" i="12" s="1"/>
  <c r="W61" i="12"/>
  <c r="W59" i="12"/>
  <c r="W57" i="12"/>
  <c r="V55" i="12"/>
  <c r="V63" i="12" s="1"/>
  <c r="U55" i="12"/>
  <c r="T55" i="12"/>
  <c r="S55" i="12"/>
  <c r="R55" i="12"/>
  <c r="R63" i="12" s="1"/>
  <c r="Q55" i="12"/>
  <c r="P55" i="12"/>
  <c r="O55" i="12"/>
  <c r="N55" i="12"/>
  <c r="N63" i="12" s="1"/>
  <c r="M55" i="12"/>
  <c r="L55" i="12"/>
  <c r="K55" i="12"/>
  <c r="J55" i="12"/>
  <c r="J63" i="12" s="1"/>
  <c r="I55" i="12"/>
  <c r="H55" i="12"/>
  <c r="G55" i="12"/>
  <c r="F55" i="12"/>
  <c r="F63" i="12" s="1"/>
  <c r="E55" i="12"/>
  <c r="D55" i="12"/>
  <c r="W54" i="12"/>
  <c r="W53" i="12"/>
  <c r="W52" i="12"/>
  <c r="W55" i="12" s="1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0" i="12"/>
  <c r="V30" i="12"/>
  <c r="U30" i="12"/>
  <c r="U63" i="12" s="1"/>
  <c r="U79" i="12" s="1"/>
  <c r="T30" i="12"/>
  <c r="S30" i="12"/>
  <c r="S63" i="12" s="1"/>
  <c r="R30" i="12"/>
  <c r="Q30" i="12"/>
  <c r="Q63" i="12" s="1"/>
  <c r="Q79" i="12" s="1"/>
  <c r="P30" i="12"/>
  <c r="O30" i="12"/>
  <c r="O63" i="12" s="1"/>
  <c r="N30" i="12"/>
  <c r="M30" i="12"/>
  <c r="M63" i="12" s="1"/>
  <c r="L30" i="12"/>
  <c r="K30" i="12"/>
  <c r="K63" i="12" s="1"/>
  <c r="J30" i="12"/>
  <c r="I30" i="12"/>
  <c r="I63" i="12" s="1"/>
  <c r="I79" i="12" s="1"/>
  <c r="H30" i="12"/>
  <c r="G30" i="12"/>
  <c r="G63" i="12" s="1"/>
  <c r="F30" i="12"/>
  <c r="E30" i="12"/>
  <c r="E63" i="12" s="1"/>
  <c r="E79" i="12" s="1"/>
  <c r="D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C13" i="12"/>
  <c r="W12" i="12"/>
  <c r="W11" i="12"/>
  <c r="W10" i="12"/>
  <c r="V8" i="12"/>
  <c r="U8" i="12"/>
  <c r="T8" i="12"/>
  <c r="S8" i="12"/>
  <c r="S65" i="12" s="1"/>
  <c r="R8" i="12"/>
  <c r="Q8" i="12"/>
  <c r="P8" i="12"/>
  <c r="O8" i="12"/>
  <c r="O65" i="12" s="1"/>
  <c r="N8" i="12"/>
  <c r="M8" i="12"/>
  <c r="L8" i="12"/>
  <c r="K8" i="12"/>
  <c r="K65" i="12" s="1"/>
  <c r="J8" i="12"/>
  <c r="I8" i="12"/>
  <c r="H8" i="12"/>
  <c r="G8" i="12"/>
  <c r="G65" i="12" s="1"/>
  <c r="F8" i="12"/>
  <c r="E8" i="12"/>
  <c r="D8" i="12"/>
  <c r="C8" i="12"/>
  <c r="O79" i="11"/>
  <c r="W77" i="11"/>
  <c r="C77" i="11"/>
  <c r="Y77" i="11" s="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W75" i="11" s="1"/>
  <c r="F75" i="11"/>
  <c r="E75" i="11"/>
  <c r="D75" i="11"/>
  <c r="W74" i="11"/>
  <c r="Y74" i="11" s="1"/>
  <c r="C74" i="11"/>
  <c r="W73" i="11"/>
  <c r="C73" i="11"/>
  <c r="W70" i="11"/>
  <c r="C70" i="11"/>
  <c r="Y70" i="11" s="1"/>
  <c r="Y69" i="11"/>
  <c r="W69" i="11"/>
  <c r="C69" i="11"/>
  <c r="W67" i="11"/>
  <c r="O63" i="11"/>
  <c r="O65" i="11" s="1"/>
  <c r="O81" i="11" s="1"/>
  <c r="L63" i="11"/>
  <c r="L79" i="11" s="1"/>
  <c r="G63" i="11"/>
  <c r="G65" i="11" s="1"/>
  <c r="G81" i="11" s="1"/>
  <c r="W61" i="11"/>
  <c r="W59" i="11"/>
  <c r="W57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W54" i="11"/>
  <c r="W53" i="11"/>
  <c r="W52" i="11"/>
  <c r="W55" i="11" s="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W49" i="11"/>
  <c r="W48" i="11"/>
  <c r="W47" i="11"/>
  <c r="W46" i="11"/>
  <c r="W45" i="11"/>
  <c r="W44" i="11"/>
  <c r="W43" i="11"/>
  <c r="W42" i="11"/>
  <c r="W41" i="11"/>
  <c r="W40" i="11"/>
  <c r="W39" i="11"/>
  <c r="W38" i="11"/>
  <c r="W37" i="11"/>
  <c r="W36" i="11"/>
  <c r="W35" i="11"/>
  <c r="W34" i="11"/>
  <c r="W33" i="11"/>
  <c r="W32" i="11"/>
  <c r="V30" i="11"/>
  <c r="V63" i="11" s="1"/>
  <c r="V79" i="11" s="1"/>
  <c r="U30" i="11"/>
  <c r="T30" i="11"/>
  <c r="T63" i="11" s="1"/>
  <c r="T79" i="11" s="1"/>
  <c r="S30" i="11"/>
  <c r="S63" i="11" s="1"/>
  <c r="R30" i="11"/>
  <c r="R63" i="11" s="1"/>
  <c r="R79" i="11" s="1"/>
  <c r="Q30" i="11"/>
  <c r="P30" i="11"/>
  <c r="P63" i="11" s="1"/>
  <c r="P79" i="11" s="1"/>
  <c r="O30" i="11"/>
  <c r="N30" i="11"/>
  <c r="N63" i="11" s="1"/>
  <c r="N79" i="11" s="1"/>
  <c r="M30" i="11"/>
  <c r="L30" i="11"/>
  <c r="K30" i="11"/>
  <c r="K63" i="11" s="1"/>
  <c r="J30" i="11"/>
  <c r="J63" i="11" s="1"/>
  <c r="J79" i="11" s="1"/>
  <c r="I30" i="11"/>
  <c r="H30" i="11"/>
  <c r="H63" i="11" s="1"/>
  <c r="H79" i="11" s="1"/>
  <c r="G30" i="11"/>
  <c r="F30" i="11"/>
  <c r="F63" i="11" s="1"/>
  <c r="F79" i="11" s="1"/>
  <c r="E30" i="11"/>
  <c r="D30" i="11"/>
  <c r="D63" i="11" s="1"/>
  <c r="D79" i="11" s="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C13" i="11"/>
  <c r="Y13" i="11" s="1"/>
  <c r="W12" i="11"/>
  <c r="W11" i="11"/>
  <c r="W10" i="11"/>
  <c r="V8" i="11"/>
  <c r="U8" i="11"/>
  <c r="T8" i="11"/>
  <c r="S8" i="11"/>
  <c r="S65" i="11" s="1"/>
  <c r="S81" i="11" s="1"/>
  <c r="R8" i="11"/>
  <c r="R65" i="11" s="1"/>
  <c r="R81" i="11" s="1"/>
  <c r="Q8" i="11"/>
  <c r="P8" i="11"/>
  <c r="O8" i="11"/>
  <c r="N8" i="11"/>
  <c r="M8" i="11"/>
  <c r="L8" i="11"/>
  <c r="K8" i="11"/>
  <c r="K65" i="11" s="1"/>
  <c r="K81" i="11" s="1"/>
  <c r="J8" i="11"/>
  <c r="J65" i="11" s="1"/>
  <c r="J81" i="11" s="1"/>
  <c r="I8" i="11"/>
  <c r="H8" i="11"/>
  <c r="G8" i="11"/>
  <c r="F8" i="11"/>
  <c r="E8" i="11"/>
  <c r="D8" i="11"/>
  <c r="O81" i="10"/>
  <c r="W77" i="10"/>
  <c r="C77" i="10"/>
  <c r="Y77" i="10" s="1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W75" i="10" s="1"/>
  <c r="W74" i="10"/>
  <c r="C74" i="10"/>
  <c r="Y74" i="10" s="1"/>
  <c r="W73" i="10"/>
  <c r="C73" i="10"/>
  <c r="C75" i="10" s="1"/>
  <c r="Y70" i="10"/>
  <c r="W70" i="10"/>
  <c r="C70" i="10"/>
  <c r="W69" i="10"/>
  <c r="Y69" i="10" s="1"/>
  <c r="C69" i="10"/>
  <c r="W67" i="10"/>
  <c r="D65" i="10"/>
  <c r="U63" i="10"/>
  <c r="U79" i="10" s="1"/>
  <c r="Q63" i="10"/>
  <c r="Q79" i="10" s="1"/>
  <c r="M63" i="10"/>
  <c r="M79" i="10" s="1"/>
  <c r="I63" i="10"/>
  <c r="I79" i="10" s="1"/>
  <c r="E63" i="10"/>
  <c r="E79" i="10" s="1"/>
  <c r="W61" i="10"/>
  <c r="W59" i="10"/>
  <c r="W57" i="10"/>
  <c r="V55" i="10"/>
  <c r="U55" i="10"/>
  <c r="T55" i="10"/>
  <c r="S55" i="10"/>
  <c r="S63" i="10" s="1"/>
  <c r="S79" i="10" s="1"/>
  <c r="R55" i="10"/>
  <c r="Q55" i="10"/>
  <c r="P55" i="10"/>
  <c r="O55" i="10"/>
  <c r="O63" i="10" s="1"/>
  <c r="O79" i="10" s="1"/>
  <c r="N55" i="10"/>
  <c r="M55" i="10"/>
  <c r="L55" i="10"/>
  <c r="K55" i="10"/>
  <c r="K63" i="10" s="1"/>
  <c r="K79" i="10" s="1"/>
  <c r="J55" i="10"/>
  <c r="I55" i="10"/>
  <c r="H55" i="10"/>
  <c r="G55" i="10"/>
  <c r="G63" i="10" s="1"/>
  <c r="G79" i="10" s="1"/>
  <c r="F55" i="10"/>
  <c r="E55" i="10"/>
  <c r="D55" i="10"/>
  <c r="W54" i="10"/>
  <c r="W53" i="10"/>
  <c r="W52" i="10"/>
  <c r="W55" i="10" s="1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W49" i="10"/>
  <c r="W48" i="10"/>
  <c r="W47" i="10"/>
  <c r="W46" i="10"/>
  <c r="W45" i="10"/>
  <c r="W44" i="10"/>
  <c r="W43" i="10"/>
  <c r="W42" i="10"/>
  <c r="W41" i="10"/>
  <c r="W40" i="10"/>
  <c r="W39" i="10"/>
  <c r="W38" i="10"/>
  <c r="W37" i="10"/>
  <c r="W36" i="10"/>
  <c r="W35" i="10"/>
  <c r="W34" i="10"/>
  <c r="W33" i="10"/>
  <c r="W32" i="10"/>
  <c r="V30" i="10"/>
  <c r="U30" i="10"/>
  <c r="T30" i="10"/>
  <c r="T63" i="10" s="1"/>
  <c r="T65" i="10" s="1"/>
  <c r="S30" i="10"/>
  <c r="R30" i="10"/>
  <c r="Q30" i="10"/>
  <c r="P30" i="10"/>
  <c r="P63" i="10" s="1"/>
  <c r="O30" i="10"/>
  <c r="N30" i="10"/>
  <c r="M30" i="10"/>
  <c r="L30" i="10"/>
  <c r="L63" i="10" s="1"/>
  <c r="K30" i="10"/>
  <c r="J30" i="10"/>
  <c r="I30" i="10"/>
  <c r="H30" i="10"/>
  <c r="H63" i="10" s="1"/>
  <c r="G30" i="10"/>
  <c r="F30" i="10"/>
  <c r="E30" i="10"/>
  <c r="D30" i="10"/>
  <c r="D63" i="10" s="1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Y13" i="10"/>
  <c r="W13" i="10"/>
  <c r="C13" i="10"/>
  <c r="W12" i="10"/>
  <c r="W11" i="10"/>
  <c r="W10" i="10"/>
  <c r="V8" i="10"/>
  <c r="U8" i="10"/>
  <c r="U65" i="10" s="1"/>
  <c r="U81" i="10" s="1"/>
  <c r="T8" i="10"/>
  <c r="S8" i="10"/>
  <c r="S65" i="10" s="1"/>
  <c r="S81" i="10" s="1"/>
  <c r="R8" i="10"/>
  <c r="Q8" i="10"/>
  <c r="P8" i="10"/>
  <c r="O8" i="10"/>
  <c r="O65" i="10" s="1"/>
  <c r="N8" i="10"/>
  <c r="M8" i="10"/>
  <c r="M65" i="10" s="1"/>
  <c r="M81" i="10" s="1"/>
  <c r="L8" i="10"/>
  <c r="K8" i="10"/>
  <c r="K65" i="10" s="1"/>
  <c r="K81" i="10" s="1"/>
  <c r="J8" i="10"/>
  <c r="I8" i="10"/>
  <c r="H8" i="10"/>
  <c r="G8" i="10"/>
  <c r="G65" i="10" s="1"/>
  <c r="G81" i="10" s="1"/>
  <c r="F8" i="10"/>
  <c r="E8" i="10"/>
  <c r="E65" i="10" s="1"/>
  <c r="E81" i="10" s="1"/>
  <c r="D8" i="10"/>
  <c r="P79" i="9"/>
  <c r="H79" i="9"/>
  <c r="W77" i="9"/>
  <c r="Y77" i="9" s="1"/>
  <c r="C77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W75" i="9" s="1"/>
  <c r="W74" i="9"/>
  <c r="C74" i="9"/>
  <c r="Y74" i="9" s="1"/>
  <c r="W73" i="9"/>
  <c r="C73" i="9"/>
  <c r="C75" i="9" s="1"/>
  <c r="Y70" i="9"/>
  <c r="W70" i="9"/>
  <c r="C70" i="9"/>
  <c r="W69" i="9"/>
  <c r="C69" i="9"/>
  <c r="Y69" i="9" s="1"/>
  <c r="W67" i="9"/>
  <c r="U63" i="9"/>
  <c r="U79" i="9" s="1"/>
  <c r="E63" i="9"/>
  <c r="E79" i="9" s="1"/>
  <c r="W61" i="9"/>
  <c r="W59" i="9"/>
  <c r="W57" i="9"/>
  <c r="W55" i="9"/>
  <c r="V55" i="9"/>
  <c r="U55" i="9"/>
  <c r="T55" i="9"/>
  <c r="S55" i="9"/>
  <c r="S63" i="9" s="1"/>
  <c r="S79" i="9" s="1"/>
  <c r="R55" i="9"/>
  <c r="Q55" i="9"/>
  <c r="Q63" i="9" s="1"/>
  <c r="Q79" i="9" s="1"/>
  <c r="P55" i="9"/>
  <c r="O55" i="9"/>
  <c r="O63" i="9" s="1"/>
  <c r="O79" i="9" s="1"/>
  <c r="N55" i="9"/>
  <c r="M55" i="9"/>
  <c r="M63" i="9" s="1"/>
  <c r="M79" i="9" s="1"/>
  <c r="L55" i="9"/>
  <c r="K55" i="9"/>
  <c r="K63" i="9" s="1"/>
  <c r="K79" i="9" s="1"/>
  <c r="J55" i="9"/>
  <c r="I55" i="9"/>
  <c r="I63" i="9" s="1"/>
  <c r="I79" i="9" s="1"/>
  <c r="H55" i="9"/>
  <c r="G55" i="9"/>
  <c r="G63" i="9" s="1"/>
  <c r="G79" i="9" s="1"/>
  <c r="F55" i="9"/>
  <c r="E55" i="9"/>
  <c r="D55" i="9"/>
  <c r="W54" i="9"/>
  <c r="W53" i="9"/>
  <c r="W52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V30" i="9"/>
  <c r="V63" i="9" s="1"/>
  <c r="V79" i="9" s="1"/>
  <c r="U30" i="9"/>
  <c r="T30" i="9"/>
  <c r="T63" i="9" s="1"/>
  <c r="T79" i="9" s="1"/>
  <c r="S30" i="9"/>
  <c r="R30" i="9"/>
  <c r="R63" i="9" s="1"/>
  <c r="R79" i="9" s="1"/>
  <c r="Q30" i="9"/>
  <c r="P30" i="9"/>
  <c r="P63" i="9" s="1"/>
  <c r="O30" i="9"/>
  <c r="N30" i="9"/>
  <c r="N63" i="9" s="1"/>
  <c r="N79" i="9" s="1"/>
  <c r="M30" i="9"/>
  <c r="L30" i="9"/>
  <c r="L63" i="9" s="1"/>
  <c r="L79" i="9" s="1"/>
  <c r="K30" i="9"/>
  <c r="J30" i="9"/>
  <c r="J63" i="9" s="1"/>
  <c r="J79" i="9" s="1"/>
  <c r="I30" i="9"/>
  <c r="H30" i="9"/>
  <c r="H63" i="9" s="1"/>
  <c r="G30" i="9"/>
  <c r="F30" i="9"/>
  <c r="F63" i="9" s="1"/>
  <c r="F79" i="9" s="1"/>
  <c r="E30" i="9"/>
  <c r="D30" i="9"/>
  <c r="D63" i="9" s="1"/>
  <c r="D79" i="9" s="1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C13" i="9"/>
  <c r="Y13" i="9" s="1"/>
  <c r="W12" i="9"/>
  <c r="W11" i="9"/>
  <c r="W10" i="9"/>
  <c r="V8" i="9"/>
  <c r="V65" i="9" s="1"/>
  <c r="V81" i="9" s="1"/>
  <c r="U8" i="9"/>
  <c r="T8" i="9"/>
  <c r="T65" i="9" s="1"/>
  <c r="T81" i="9" s="1"/>
  <c r="S8" i="9"/>
  <c r="R8" i="9"/>
  <c r="R65" i="9" s="1"/>
  <c r="R81" i="9" s="1"/>
  <c r="Q8" i="9"/>
  <c r="P8" i="9"/>
  <c r="P65" i="9" s="1"/>
  <c r="P81" i="9" s="1"/>
  <c r="O8" i="9"/>
  <c r="N8" i="9"/>
  <c r="N65" i="9" s="1"/>
  <c r="N81" i="9" s="1"/>
  <c r="M8" i="9"/>
  <c r="L8" i="9"/>
  <c r="L65" i="9" s="1"/>
  <c r="L81" i="9" s="1"/>
  <c r="K8" i="9"/>
  <c r="J8" i="9"/>
  <c r="J65" i="9" s="1"/>
  <c r="J81" i="9" s="1"/>
  <c r="I8" i="9"/>
  <c r="H8" i="9"/>
  <c r="H65" i="9" s="1"/>
  <c r="H81" i="9" s="1"/>
  <c r="G8" i="9"/>
  <c r="F8" i="9"/>
  <c r="F65" i="9" s="1"/>
  <c r="F81" i="9" s="1"/>
  <c r="E8" i="9"/>
  <c r="D8" i="9"/>
  <c r="N79" i="8"/>
  <c r="W77" i="8"/>
  <c r="C77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Y74" i="8"/>
  <c r="Y75" i="8" s="1"/>
  <c r="W74" i="8"/>
  <c r="C74" i="8"/>
  <c r="W73" i="8"/>
  <c r="Y73" i="8" s="1"/>
  <c r="C73" i="8"/>
  <c r="C75" i="8" s="1"/>
  <c r="Y70" i="8"/>
  <c r="W70" i="8"/>
  <c r="C70" i="8"/>
  <c r="W69" i="8"/>
  <c r="C69" i="8"/>
  <c r="W67" i="8"/>
  <c r="P65" i="8"/>
  <c r="P81" i="8" s="1"/>
  <c r="T63" i="8"/>
  <c r="P63" i="8"/>
  <c r="P79" i="8" s="1"/>
  <c r="L63" i="8"/>
  <c r="L79" i="8" s="1"/>
  <c r="H63" i="8"/>
  <c r="H79" i="8" s="1"/>
  <c r="D63" i="8"/>
  <c r="D79" i="8" s="1"/>
  <c r="W61" i="8"/>
  <c r="W59" i="8"/>
  <c r="W57" i="8"/>
  <c r="V55" i="8"/>
  <c r="V63" i="8" s="1"/>
  <c r="V79" i="8" s="1"/>
  <c r="U55" i="8"/>
  <c r="T55" i="8"/>
  <c r="S55" i="8"/>
  <c r="R55" i="8"/>
  <c r="R63" i="8" s="1"/>
  <c r="R79" i="8" s="1"/>
  <c r="Q55" i="8"/>
  <c r="P55" i="8"/>
  <c r="O55" i="8"/>
  <c r="N55" i="8"/>
  <c r="N63" i="8" s="1"/>
  <c r="N65" i="8" s="1"/>
  <c r="N81" i="8" s="1"/>
  <c r="M55" i="8"/>
  <c r="L55" i="8"/>
  <c r="K55" i="8"/>
  <c r="J55" i="8"/>
  <c r="J63" i="8" s="1"/>
  <c r="J79" i="8" s="1"/>
  <c r="I55" i="8"/>
  <c r="H55" i="8"/>
  <c r="G55" i="8"/>
  <c r="F55" i="8"/>
  <c r="F63" i="8" s="1"/>
  <c r="F79" i="8" s="1"/>
  <c r="E55" i="8"/>
  <c r="D55" i="8"/>
  <c r="W54" i="8"/>
  <c r="W53" i="8"/>
  <c r="W52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V30" i="8"/>
  <c r="U30" i="8"/>
  <c r="U63" i="8" s="1"/>
  <c r="U79" i="8" s="1"/>
  <c r="T30" i="8"/>
  <c r="S30" i="8"/>
  <c r="S63" i="8" s="1"/>
  <c r="S79" i="8" s="1"/>
  <c r="R30" i="8"/>
  <c r="Q30" i="8"/>
  <c r="Q63" i="8" s="1"/>
  <c r="Q79" i="8" s="1"/>
  <c r="P30" i="8"/>
  <c r="O30" i="8"/>
  <c r="O63" i="8" s="1"/>
  <c r="O79" i="8" s="1"/>
  <c r="N30" i="8"/>
  <c r="M30" i="8"/>
  <c r="M63" i="8" s="1"/>
  <c r="M79" i="8" s="1"/>
  <c r="L30" i="8"/>
  <c r="K30" i="8"/>
  <c r="K63" i="8" s="1"/>
  <c r="K79" i="8" s="1"/>
  <c r="J30" i="8"/>
  <c r="I30" i="8"/>
  <c r="I63" i="8" s="1"/>
  <c r="I79" i="8" s="1"/>
  <c r="H30" i="8"/>
  <c r="G30" i="8"/>
  <c r="G63" i="8" s="1"/>
  <c r="G79" i="8" s="1"/>
  <c r="F30" i="8"/>
  <c r="E30" i="8"/>
  <c r="E63" i="8" s="1"/>
  <c r="E79" i="8" s="1"/>
  <c r="D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Y13" i="8" s="1"/>
  <c r="C13" i="8"/>
  <c r="W12" i="8"/>
  <c r="W11" i="8"/>
  <c r="W10" i="8"/>
  <c r="V8" i="8"/>
  <c r="V65" i="8" s="1"/>
  <c r="V81" i="8" s="1"/>
  <c r="U8" i="8"/>
  <c r="T8" i="8"/>
  <c r="S8" i="8"/>
  <c r="R8" i="8"/>
  <c r="R65" i="8" s="1"/>
  <c r="R81" i="8" s="1"/>
  <c r="Q8" i="8"/>
  <c r="P8" i="8"/>
  <c r="O8" i="8"/>
  <c r="O65" i="8" s="1"/>
  <c r="O81" i="8" s="1"/>
  <c r="N8" i="8"/>
  <c r="M8" i="8"/>
  <c r="L8" i="8"/>
  <c r="K8" i="8"/>
  <c r="J8" i="8"/>
  <c r="J65" i="8" s="1"/>
  <c r="J81" i="8" s="1"/>
  <c r="I8" i="8"/>
  <c r="H8" i="8"/>
  <c r="H65" i="8" s="1"/>
  <c r="H81" i="8" s="1"/>
  <c r="G8" i="8"/>
  <c r="F8" i="8"/>
  <c r="F65" i="8" s="1"/>
  <c r="F81" i="8" s="1"/>
  <c r="E8" i="8"/>
  <c r="D8" i="8"/>
  <c r="Y77" i="7"/>
  <c r="W77" i="7"/>
  <c r="C77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W75" i="7" s="1"/>
  <c r="F75" i="7"/>
  <c r="E75" i="7"/>
  <c r="D75" i="7"/>
  <c r="C75" i="7"/>
  <c r="W74" i="7"/>
  <c r="C74" i="7"/>
  <c r="Y74" i="7" s="1"/>
  <c r="W73" i="7"/>
  <c r="C73" i="7"/>
  <c r="Y73" i="7" s="1"/>
  <c r="Y75" i="7" s="1"/>
  <c r="W70" i="7"/>
  <c r="C70" i="7"/>
  <c r="Y69" i="7"/>
  <c r="W69" i="7"/>
  <c r="C69" i="7"/>
  <c r="W67" i="7"/>
  <c r="O65" i="7"/>
  <c r="O81" i="7" s="1"/>
  <c r="G65" i="7"/>
  <c r="G81" i="7" s="1"/>
  <c r="T63" i="7"/>
  <c r="T79" i="7" s="1"/>
  <c r="R63" i="7"/>
  <c r="R79" i="7" s="1"/>
  <c r="P63" i="7"/>
  <c r="P79" i="7" s="1"/>
  <c r="L63" i="7"/>
  <c r="L79" i="7" s="1"/>
  <c r="J63" i="7"/>
  <c r="J79" i="7" s="1"/>
  <c r="H63" i="7"/>
  <c r="H79" i="7" s="1"/>
  <c r="D63" i="7"/>
  <c r="D79" i="7" s="1"/>
  <c r="W61" i="7"/>
  <c r="W59" i="7"/>
  <c r="W57" i="7"/>
  <c r="V55" i="7"/>
  <c r="V63" i="7" s="1"/>
  <c r="V79" i="7" s="1"/>
  <c r="U55" i="7"/>
  <c r="T55" i="7"/>
  <c r="S55" i="7"/>
  <c r="R55" i="7"/>
  <c r="Q55" i="7"/>
  <c r="P55" i="7"/>
  <c r="O55" i="7"/>
  <c r="N55" i="7"/>
  <c r="N63" i="7" s="1"/>
  <c r="N79" i="7" s="1"/>
  <c r="M55" i="7"/>
  <c r="L55" i="7"/>
  <c r="K55" i="7"/>
  <c r="J55" i="7"/>
  <c r="I55" i="7"/>
  <c r="H55" i="7"/>
  <c r="G55" i="7"/>
  <c r="F55" i="7"/>
  <c r="F63" i="7" s="1"/>
  <c r="F79" i="7" s="1"/>
  <c r="E55" i="7"/>
  <c r="D55" i="7"/>
  <c r="W54" i="7"/>
  <c r="W53" i="7"/>
  <c r="W52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V30" i="7"/>
  <c r="U30" i="7"/>
  <c r="U63" i="7" s="1"/>
  <c r="U79" i="7" s="1"/>
  <c r="T30" i="7"/>
  <c r="S30" i="7"/>
  <c r="S63" i="7" s="1"/>
  <c r="S79" i="7" s="1"/>
  <c r="R30" i="7"/>
  <c r="Q30" i="7"/>
  <c r="Q63" i="7" s="1"/>
  <c r="Q79" i="7" s="1"/>
  <c r="P30" i="7"/>
  <c r="O30" i="7"/>
  <c r="O63" i="7" s="1"/>
  <c r="O79" i="7" s="1"/>
  <c r="N30" i="7"/>
  <c r="M30" i="7"/>
  <c r="M63" i="7" s="1"/>
  <c r="M79" i="7" s="1"/>
  <c r="L30" i="7"/>
  <c r="K30" i="7"/>
  <c r="K63" i="7" s="1"/>
  <c r="K79" i="7" s="1"/>
  <c r="J30" i="7"/>
  <c r="I30" i="7"/>
  <c r="I63" i="7" s="1"/>
  <c r="I79" i="7" s="1"/>
  <c r="H30" i="7"/>
  <c r="G30" i="7"/>
  <c r="G63" i="7" s="1"/>
  <c r="G79" i="7" s="1"/>
  <c r="F30" i="7"/>
  <c r="E30" i="7"/>
  <c r="E63" i="7" s="1"/>
  <c r="E79" i="7" s="1"/>
  <c r="D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Y13" i="7" s="1"/>
  <c r="C13" i="7"/>
  <c r="W12" i="7"/>
  <c r="W11" i="7"/>
  <c r="W10" i="7"/>
  <c r="V8" i="7"/>
  <c r="U8" i="7"/>
  <c r="U65" i="7" s="1"/>
  <c r="U81" i="7" s="1"/>
  <c r="T8" i="7"/>
  <c r="S8" i="7"/>
  <c r="R8" i="7"/>
  <c r="R65" i="7" s="1"/>
  <c r="R81" i="7" s="1"/>
  <c r="Q8" i="7"/>
  <c r="Q65" i="7" s="1"/>
  <c r="Q81" i="7" s="1"/>
  <c r="P8" i="7"/>
  <c r="P65" i="7" s="1"/>
  <c r="P81" i="7" s="1"/>
  <c r="O8" i="7"/>
  <c r="N8" i="7"/>
  <c r="M8" i="7"/>
  <c r="M65" i="7" s="1"/>
  <c r="M81" i="7" s="1"/>
  <c r="L8" i="7"/>
  <c r="K8" i="7"/>
  <c r="J8" i="7"/>
  <c r="J65" i="7" s="1"/>
  <c r="J81" i="7" s="1"/>
  <c r="I8" i="7"/>
  <c r="I65" i="7" s="1"/>
  <c r="I81" i="7" s="1"/>
  <c r="H8" i="7"/>
  <c r="H65" i="7" s="1"/>
  <c r="H81" i="7" s="1"/>
  <c r="G8" i="7"/>
  <c r="F8" i="7"/>
  <c r="E8" i="7"/>
  <c r="E65" i="7" s="1"/>
  <c r="E81" i="7" s="1"/>
  <c r="D8" i="7"/>
  <c r="Y77" i="6"/>
  <c r="W77" i="6"/>
  <c r="C77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W75" i="6" s="1"/>
  <c r="D75" i="6"/>
  <c r="W74" i="6"/>
  <c r="C74" i="6"/>
  <c r="W73" i="6"/>
  <c r="C73" i="6"/>
  <c r="W70" i="6"/>
  <c r="C70" i="6"/>
  <c r="Y70" i="6" s="1"/>
  <c r="W69" i="6"/>
  <c r="C69" i="6"/>
  <c r="Y69" i="6" s="1"/>
  <c r="W67" i="6"/>
  <c r="W61" i="6"/>
  <c r="W59" i="6"/>
  <c r="W57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W54" i="6"/>
  <c r="W53" i="6"/>
  <c r="W52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V30" i="6"/>
  <c r="V63" i="6" s="1"/>
  <c r="V79" i="6" s="1"/>
  <c r="U30" i="6"/>
  <c r="T30" i="6"/>
  <c r="T63" i="6" s="1"/>
  <c r="T79" i="6" s="1"/>
  <c r="S30" i="6"/>
  <c r="R30" i="6"/>
  <c r="R63" i="6" s="1"/>
  <c r="R79" i="6" s="1"/>
  <c r="Q30" i="6"/>
  <c r="P30" i="6"/>
  <c r="P63" i="6" s="1"/>
  <c r="P79" i="6" s="1"/>
  <c r="O30" i="6"/>
  <c r="N30" i="6"/>
  <c r="N63" i="6" s="1"/>
  <c r="N79" i="6" s="1"/>
  <c r="M30" i="6"/>
  <c r="L30" i="6"/>
  <c r="L63" i="6" s="1"/>
  <c r="L79" i="6" s="1"/>
  <c r="K30" i="6"/>
  <c r="J30" i="6"/>
  <c r="J63" i="6" s="1"/>
  <c r="J79" i="6" s="1"/>
  <c r="I30" i="6"/>
  <c r="H30" i="6"/>
  <c r="H63" i="6" s="1"/>
  <c r="H79" i="6" s="1"/>
  <c r="G30" i="6"/>
  <c r="F30" i="6"/>
  <c r="F63" i="6" s="1"/>
  <c r="F79" i="6" s="1"/>
  <c r="E30" i="6"/>
  <c r="D30" i="6"/>
  <c r="D63" i="6" s="1"/>
  <c r="D79" i="6" s="1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Y13" i="6"/>
  <c r="W13" i="6"/>
  <c r="C13" i="6"/>
  <c r="W12" i="6"/>
  <c r="W11" i="6"/>
  <c r="W10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W76" i="5"/>
  <c r="C76" i="5"/>
  <c r="Y76" i="5" s="1"/>
  <c r="V74" i="5"/>
  <c r="U74" i="5"/>
  <c r="T74" i="5"/>
  <c r="S74" i="5"/>
  <c r="R74" i="5"/>
  <c r="Q74" i="5"/>
  <c r="P74" i="5"/>
  <c r="P78" i="5" s="1"/>
  <c r="O74" i="5"/>
  <c r="N74" i="5"/>
  <c r="M74" i="5"/>
  <c r="L74" i="5"/>
  <c r="K74" i="5"/>
  <c r="J74" i="5"/>
  <c r="I74" i="5"/>
  <c r="H74" i="5"/>
  <c r="H78" i="5" s="1"/>
  <c r="G74" i="5"/>
  <c r="F74" i="5"/>
  <c r="E74" i="5"/>
  <c r="D74" i="5"/>
  <c r="W74" i="5" s="1"/>
  <c r="W73" i="5"/>
  <c r="C73" i="5"/>
  <c r="Y73" i="5" s="1"/>
  <c r="W72" i="5"/>
  <c r="C72" i="5"/>
  <c r="W69" i="5"/>
  <c r="C69" i="5"/>
  <c r="Y69" i="5" s="1"/>
  <c r="W68" i="5"/>
  <c r="Y68" i="5" s="1"/>
  <c r="C68" i="5"/>
  <c r="W66" i="5"/>
  <c r="S62" i="5"/>
  <c r="S78" i="5" s="1"/>
  <c r="O62" i="5"/>
  <c r="O78" i="5" s="1"/>
  <c r="K62" i="5"/>
  <c r="K78" i="5" s="1"/>
  <c r="G62" i="5"/>
  <c r="G78" i="5" s="1"/>
  <c r="W60" i="5"/>
  <c r="W58" i="5"/>
  <c r="W56" i="5"/>
  <c r="V54" i="5"/>
  <c r="U54" i="5"/>
  <c r="U62" i="5" s="1"/>
  <c r="U78" i="5" s="1"/>
  <c r="T54" i="5"/>
  <c r="S54" i="5"/>
  <c r="R54" i="5"/>
  <c r="Q54" i="5"/>
  <c r="Q62" i="5" s="1"/>
  <c r="Q78" i="5" s="1"/>
  <c r="P54" i="5"/>
  <c r="O54" i="5"/>
  <c r="N54" i="5"/>
  <c r="M54" i="5"/>
  <c r="M62" i="5" s="1"/>
  <c r="M78" i="5" s="1"/>
  <c r="L54" i="5"/>
  <c r="K54" i="5"/>
  <c r="J54" i="5"/>
  <c r="I54" i="5"/>
  <c r="I62" i="5" s="1"/>
  <c r="I78" i="5" s="1"/>
  <c r="H54" i="5"/>
  <c r="G54" i="5"/>
  <c r="F54" i="5"/>
  <c r="E54" i="5"/>
  <c r="E62" i="5" s="1"/>
  <c r="E78" i="5" s="1"/>
  <c r="D54" i="5"/>
  <c r="W53" i="5"/>
  <c r="W52" i="5"/>
  <c r="W51" i="5"/>
  <c r="W54" i="5" s="1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V29" i="5"/>
  <c r="V62" i="5" s="1"/>
  <c r="V78" i="5" s="1"/>
  <c r="U29" i="5"/>
  <c r="T29" i="5"/>
  <c r="T62" i="5" s="1"/>
  <c r="T78" i="5" s="1"/>
  <c r="S29" i="5"/>
  <c r="R29" i="5"/>
  <c r="R62" i="5" s="1"/>
  <c r="R78" i="5" s="1"/>
  <c r="Q29" i="5"/>
  <c r="P29" i="5"/>
  <c r="P62" i="5" s="1"/>
  <c r="P64" i="5" s="1"/>
  <c r="P80" i="5" s="1"/>
  <c r="O29" i="5"/>
  <c r="N29" i="5"/>
  <c r="N62" i="5" s="1"/>
  <c r="N78" i="5" s="1"/>
  <c r="M29" i="5"/>
  <c r="L29" i="5"/>
  <c r="L62" i="5" s="1"/>
  <c r="L78" i="5" s="1"/>
  <c r="K29" i="5"/>
  <c r="J29" i="5"/>
  <c r="J62" i="5" s="1"/>
  <c r="J78" i="5" s="1"/>
  <c r="I29" i="5"/>
  <c r="H29" i="5"/>
  <c r="H62" i="5" s="1"/>
  <c r="H64" i="5" s="1"/>
  <c r="H80" i="5" s="1"/>
  <c r="G29" i="5"/>
  <c r="F29" i="5"/>
  <c r="F62" i="5" s="1"/>
  <c r="F78" i="5" s="1"/>
  <c r="E29" i="5"/>
  <c r="D29" i="5"/>
  <c r="D62" i="5" s="1"/>
  <c r="D78" i="5" s="1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29" i="5" s="1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W66" i="4"/>
  <c r="V62" i="4"/>
  <c r="R62" i="4"/>
  <c r="N62" i="4"/>
  <c r="J62" i="4"/>
  <c r="F62" i="4"/>
  <c r="W60" i="4"/>
  <c r="G58" i="4"/>
  <c r="W58" i="4" s="1"/>
  <c r="W56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W53" i="4"/>
  <c r="W52" i="4"/>
  <c r="W51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V29" i="4"/>
  <c r="U29" i="4"/>
  <c r="T29" i="4"/>
  <c r="T62" i="4" s="1"/>
  <c r="S29" i="4"/>
  <c r="S62" i="4" s="1"/>
  <c r="R29" i="4"/>
  <c r="Q29" i="4"/>
  <c r="P29" i="4"/>
  <c r="P62" i="4" s="1"/>
  <c r="O29" i="4"/>
  <c r="O62" i="4" s="1"/>
  <c r="N29" i="4"/>
  <c r="M29" i="4"/>
  <c r="L29" i="4"/>
  <c r="L62" i="4" s="1"/>
  <c r="K29" i="4"/>
  <c r="K62" i="4" s="1"/>
  <c r="J29" i="4"/>
  <c r="I29" i="4"/>
  <c r="H29" i="4"/>
  <c r="H62" i="4" s="1"/>
  <c r="G29" i="4"/>
  <c r="G62" i="4" s="1"/>
  <c r="F29" i="4"/>
  <c r="E29" i="4"/>
  <c r="D29" i="4"/>
  <c r="D62" i="4" s="1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V8" i="4"/>
  <c r="U8" i="4"/>
  <c r="T8" i="4"/>
  <c r="S8" i="4"/>
  <c r="S64" i="4" s="1"/>
  <c r="R8" i="4"/>
  <c r="Q8" i="4"/>
  <c r="P8" i="4"/>
  <c r="O8" i="4"/>
  <c r="O64" i="4" s="1"/>
  <c r="N8" i="4"/>
  <c r="M8" i="4"/>
  <c r="L8" i="4"/>
  <c r="K8" i="4"/>
  <c r="K64" i="4" s="1"/>
  <c r="J8" i="4"/>
  <c r="I8" i="4"/>
  <c r="H8" i="4"/>
  <c r="G8" i="4"/>
  <c r="G64" i="4" s="1"/>
  <c r="F8" i="4"/>
  <c r="E8" i="4"/>
  <c r="D8" i="4"/>
  <c r="W66" i="3"/>
  <c r="V62" i="3"/>
  <c r="R62" i="3"/>
  <c r="N62" i="3"/>
  <c r="J62" i="3"/>
  <c r="F62" i="3"/>
  <c r="W60" i="3"/>
  <c r="W58" i="3"/>
  <c r="W56" i="3"/>
  <c r="V54" i="3"/>
  <c r="U54" i="3"/>
  <c r="T54" i="3"/>
  <c r="S54" i="3"/>
  <c r="R54" i="3"/>
  <c r="Q54" i="3"/>
  <c r="P54" i="3"/>
  <c r="O54" i="3"/>
  <c r="N54" i="3"/>
  <c r="M54" i="3"/>
  <c r="L54" i="3"/>
  <c r="J54" i="3"/>
  <c r="I54" i="3"/>
  <c r="H54" i="3"/>
  <c r="G54" i="3"/>
  <c r="F54" i="3"/>
  <c r="E54" i="3"/>
  <c r="D54" i="3"/>
  <c r="W53" i="3"/>
  <c r="W52" i="3"/>
  <c r="K51" i="3"/>
  <c r="K54" i="3" s="1"/>
  <c r="V49" i="3"/>
  <c r="U49" i="3"/>
  <c r="T49" i="3"/>
  <c r="T62" i="3" s="1"/>
  <c r="S49" i="3"/>
  <c r="R49" i="3"/>
  <c r="Q49" i="3"/>
  <c r="P49" i="3"/>
  <c r="P62" i="3" s="1"/>
  <c r="O49" i="3"/>
  <c r="N49" i="3"/>
  <c r="M49" i="3"/>
  <c r="L49" i="3"/>
  <c r="L62" i="3" s="1"/>
  <c r="K49" i="3"/>
  <c r="J49" i="3"/>
  <c r="I49" i="3"/>
  <c r="G49" i="3"/>
  <c r="F49" i="3"/>
  <c r="E49" i="3"/>
  <c r="D49" i="3"/>
  <c r="D62" i="3" s="1"/>
  <c r="W48" i="3"/>
  <c r="W47" i="3"/>
  <c r="H46" i="3"/>
  <c r="W46" i="3" s="1"/>
  <c r="W45" i="3"/>
  <c r="W44" i="3"/>
  <c r="W43" i="3"/>
  <c r="W42" i="3"/>
  <c r="W41" i="3"/>
  <c r="W40" i="3"/>
  <c r="H39" i="3"/>
  <c r="W39" i="3" s="1"/>
  <c r="W38" i="3"/>
  <c r="W37" i="3"/>
  <c r="W36" i="3"/>
  <c r="W35" i="3"/>
  <c r="H35" i="3"/>
  <c r="W34" i="3"/>
  <c r="W33" i="3"/>
  <c r="W32" i="3"/>
  <c r="W31" i="3"/>
  <c r="V29" i="3"/>
  <c r="U29" i="3"/>
  <c r="U62" i="3" s="1"/>
  <c r="T29" i="3"/>
  <c r="S29" i="3"/>
  <c r="S62" i="3" s="1"/>
  <c r="R29" i="3"/>
  <c r="Q29" i="3"/>
  <c r="Q62" i="3" s="1"/>
  <c r="P29" i="3"/>
  <c r="O29" i="3"/>
  <c r="O62" i="3" s="1"/>
  <c r="N29" i="3"/>
  <c r="M29" i="3"/>
  <c r="M62" i="3" s="1"/>
  <c r="L29" i="3"/>
  <c r="K29" i="3"/>
  <c r="J29" i="3"/>
  <c r="I29" i="3"/>
  <c r="I62" i="3" s="1"/>
  <c r="G29" i="3"/>
  <c r="G62" i="3" s="1"/>
  <c r="F29" i="3"/>
  <c r="E29" i="3"/>
  <c r="E62" i="3" s="1"/>
  <c r="D29" i="3"/>
  <c r="W28" i="3"/>
  <c r="H27" i="3"/>
  <c r="W27" i="3" s="1"/>
  <c r="H26" i="3"/>
  <c r="W26" i="3" s="1"/>
  <c r="W25" i="3"/>
  <c r="W24" i="3"/>
  <c r="H24" i="3"/>
  <c r="W23" i="3"/>
  <c r="H23" i="3"/>
  <c r="W22" i="3"/>
  <c r="H22" i="3"/>
  <c r="W21" i="3"/>
  <c r="H21" i="3"/>
  <c r="W20" i="3"/>
  <c r="W19" i="3"/>
  <c r="W18" i="3"/>
  <c r="H18" i="3"/>
  <c r="W17" i="3"/>
  <c r="W16" i="3"/>
  <c r="W15" i="3"/>
  <c r="W14" i="3"/>
  <c r="W13" i="3"/>
  <c r="W12" i="3"/>
  <c r="W11" i="3"/>
  <c r="H11" i="3"/>
  <c r="W10" i="3"/>
  <c r="H10" i="3"/>
  <c r="H29" i="3" s="1"/>
  <c r="V8" i="3"/>
  <c r="V64" i="3" s="1"/>
  <c r="U8" i="3"/>
  <c r="U64" i="3" s="1"/>
  <c r="T8" i="3"/>
  <c r="T64" i="3" s="1"/>
  <c r="S8" i="3"/>
  <c r="S64" i="3" s="1"/>
  <c r="R8" i="3"/>
  <c r="R64" i="3" s="1"/>
  <c r="Q8" i="3"/>
  <c r="Q64" i="3" s="1"/>
  <c r="P8" i="3"/>
  <c r="P64" i="3" s="1"/>
  <c r="O8" i="3"/>
  <c r="O64" i="3" s="1"/>
  <c r="N8" i="3"/>
  <c r="N64" i="3" s="1"/>
  <c r="M8" i="3"/>
  <c r="M64" i="3" s="1"/>
  <c r="L8" i="3"/>
  <c r="L64" i="3" s="1"/>
  <c r="K8" i="3"/>
  <c r="J8" i="3"/>
  <c r="J64" i="3" s="1"/>
  <c r="I8" i="3"/>
  <c r="I64" i="3" s="1"/>
  <c r="H8" i="3"/>
  <c r="G8" i="3"/>
  <c r="F8" i="3"/>
  <c r="F64" i="3" s="1"/>
  <c r="E8" i="3"/>
  <c r="C8" i="3" s="1"/>
  <c r="D8" i="3"/>
  <c r="D64" i="3" s="1"/>
  <c r="Y76" i="2"/>
  <c r="Y73" i="2"/>
  <c r="Y72" i="2"/>
  <c r="Y74" i="2" s="1"/>
  <c r="Y69" i="2"/>
  <c r="Y68" i="2"/>
  <c r="W66" i="2"/>
  <c r="U62" i="2"/>
  <c r="Q62" i="2"/>
  <c r="M62" i="2"/>
  <c r="I62" i="2"/>
  <c r="E62" i="2"/>
  <c r="W60" i="2"/>
  <c r="W58" i="2"/>
  <c r="W56" i="2"/>
  <c r="V54" i="2"/>
  <c r="U54" i="2"/>
  <c r="T54" i="2"/>
  <c r="S54" i="2"/>
  <c r="S62" i="2" s="1"/>
  <c r="R54" i="2"/>
  <c r="Q54" i="2"/>
  <c r="P54" i="2"/>
  <c r="O54" i="2"/>
  <c r="O62" i="2" s="1"/>
  <c r="N54" i="2"/>
  <c r="M54" i="2"/>
  <c r="L54" i="2"/>
  <c r="K54" i="2"/>
  <c r="K62" i="2" s="1"/>
  <c r="J54" i="2"/>
  <c r="I54" i="2"/>
  <c r="H54" i="2"/>
  <c r="G54" i="2"/>
  <c r="G62" i="2" s="1"/>
  <c r="F54" i="2"/>
  <c r="E54" i="2"/>
  <c r="D54" i="2"/>
  <c r="W53" i="2"/>
  <c r="W52" i="2"/>
  <c r="W51" i="2"/>
  <c r="W54" i="2" s="1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49" i="2" s="1"/>
  <c r="V29" i="2"/>
  <c r="V62" i="2" s="1"/>
  <c r="V64" i="2" s="1"/>
  <c r="U29" i="2"/>
  <c r="T29" i="2"/>
  <c r="T62" i="2" s="1"/>
  <c r="S29" i="2"/>
  <c r="R29" i="2"/>
  <c r="R62" i="2" s="1"/>
  <c r="R64" i="2" s="1"/>
  <c r="Q29" i="2"/>
  <c r="P29" i="2"/>
  <c r="P62" i="2" s="1"/>
  <c r="O29" i="2"/>
  <c r="N29" i="2"/>
  <c r="N62" i="2" s="1"/>
  <c r="N64" i="2" s="1"/>
  <c r="M29" i="2"/>
  <c r="L29" i="2"/>
  <c r="L62" i="2" s="1"/>
  <c r="K29" i="2"/>
  <c r="J29" i="2"/>
  <c r="J62" i="2" s="1"/>
  <c r="J64" i="2" s="1"/>
  <c r="I29" i="2"/>
  <c r="H29" i="2"/>
  <c r="H62" i="2" s="1"/>
  <c r="G29" i="2"/>
  <c r="F29" i="2"/>
  <c r="F62" i="2" s="1"/>
  <c r="F64" i="2" s="1"/>
  <c r="E29" i="2"/>
  <c r="D29" i="2"/>
  <c r="D62" i="2" s="1"/>
  <c r="W28" i="2"/>
  <c r="W27" i="2"/>
  <c r="W26" i="2"/>
  <c r="C26" i="2"/>
  <c r="Y26" i="2" s="1"/>
  <c r="C26" i="3" s="1"/>
  <c r="W25" i="2"/>
  <c r="W24" i="2"/>
  <c r="W23" i="2"/>
  <c r="W22" i="2"/>
  <c r="C22" i="2"/>
  <c r="Y22" i="2" s="1"/>
  <c r="C22" i="3" s="1"/>
  <c r="W21" i="2"/>
  <c r="W20" i="2"/>
  <c r="W19" i="2"/>
  <c r="W18" i="2"/>
  <c r="C18" i="2"/>
  <c r="Y18" i="2" s="1"/>
  <c r="C18" i="3" s="1"/>
  <c r="W17" i="2"/>
  <c r="W16" i="2"/>
  <c r="W15" i="2"/>
  <c r="W14" i="2"/>
  <c r="C14" i="2"/>
  <c r="Y14" i="2" s="1"/>
  <c r="C14" i="3" s="1"/>
  <c r="Y14" i="3" s="1"/>
  <c r="W13" i="2"/>
  <c r="W12" i="2"/>
  <c r="W11" i="2"/>
  <c r="W10" i="2"/>
  <c r="W29" i="2" s="1"/>
  <c r="C10" i="2"/>
  <c r="Y10" i="2" s="1"/>
  <c r="V8" i="2"/>
  <c r="U8" i="2"/>
  <c r="U64" i="2" s="1"/>
  <c r="T8" i="2"/>
  <c r="S8" i="2"/>
  <c r="S64" i="2" s="1"/>
  <c r="R8" i="2"/>
  <c r="Q8" i="2"/>
  <c r="Q64" i="2" s="1"/>
  <c r="P8" i="2"/>
  <c r="O8" i="2"/>
  <c r="O64" i="2" s="1"/>
  <c r="N8" i="2"/>
  <c r="M8" i="2"/>
  <c r="M64" i="2" s="1"/>
  <c r="L8" i="2"/>
  <c r="K8" i="2"/>
  <c r="K64" i="2" s="1"/>
  <c r="J8" i="2"/>
  <c r="I8" i="2"/>
  <c r="I64" i="2" s="1"/>
  <c r="H8" i="2"/>
  <c r="G8" i="2"/>
  <c r="G64" i="2" s="1"/>
  <c r="F8" i="2"/>
  <c r="E8" i="2"/>
  <c r="E64" i="2" s="1"/>
  <c r="D8" i="2"/>
  <c r="C66" i="2"/>
  <c r="Y66" i="2" s="1"/>
  <c r="C66" i="3" s="1"/>
  <c r="Y66" i="3" s="1"/>
  <c r="C60" i="2"/>
  <c r="Y60" i="2" s="1"/>
  <c r="C60" i="3" s="1"/>
  <c r="Y60" i="3" s="1"/>
  <c r="C58" i="2"/>
  <c r="Y58" i="2" s="1"/>
  <c r="C58" i="3" s="1"/>
  <c r="Y58" i="3" s="1"/>
  <c r="C56" i="2"/>
  <c r="Y56" i="2" s="1"/>
  <c r="C56" i="3" s="1"/>
  <c r="Y56" i="3" s="1"/>
  <c r="C53" i="2"/>
  <c r="Y53" i="2" s="1"/>
  <c r="C53" i="3" s="1"/>
  <c r="Y53" i="3" s="1"/>
  <c r="W9" i="1"/>
  <c r="C51" i="2"/>
  <c r="C48" i="2"/>
  <c r="Y48" i="2" s="1"/>
  <c r="C48" i="3" s="1"/>
  <c r="Y48" i="3" s="1"/>
  <c r="C47" i="2"/>
  <c r="C46" i="2"/>
  <c r="Y46" i="2" s="1"/>
  <c r="C46" i="3" s="1"/>
  <c r="C45" i="2"/>
  <c r="C44" i="2"/>
  <c r="Y44" i="2" s="1"/>
  <c r="C44" i="3" s="1"/>
  <c r="C43" i="2"/>
  <c r="C42" i="2"/>
  <c r="Y42" i="2" s="1"/>
  <c r="C42" i="3" s="1"/>
  <c r="C41" i="2"/>
  <c r="C40" i="2"/>
  <c r="Y40" i="2" s="1"/>
  <c r="C40" i="3" s="1"/>
  <c r="C39" i="2"/>
  <c r="C38" i="2"/>
  <c r="Y38" i="2" s="1"/>
  <c r="C38" i="3" s="1"/>
  <c r="Y38" i="3" s="1"/>
  <c r="C37" i="2"/>
  <c r="C36" i="2"/>
  <c r="Y36" i="2" s="1"/>
  <c r="C36" i="3" s="1"/>
  <c r="Y36" i="3" s="1"/>
  <c r="C35" i="2"/>
  <c r="C34" i="2"/>
  <c r="Y34" i="2" s="1"/>
  <c r="C34" i="3" s="1"/>
  <c r="C33" i="2"/>
  <c r="C32" i="2"/>
  <c r="Y32" i="2" s="1"/>
  <c r="C32" i="3" s="1"/>
  <c r="C31" i="2"/>
  <c r="C49" i="2" s="1"/>
  <c r="C28" i="2"/>
  <c r="Y28" i="2" s="1"/>
  <c r="C28" i="3" s="1"/>
  <c r="C27" i="2"/>
  <c r="C25" i="2"/>
  <c r="C24" i="2"/>
  <c r="Y24" i="2" s="1"/>
  <c r="C24" i="3" s="1"/>
  <c r="C23" i="2"/>
  <c r="C21" i="2"/>
  <c r="C20" i="2"/>
  <c r="Y20" i="2" s="1"/>
  <c r="C20" i="3" s="1"/>
  <c r="C19" i="2"/>
  <c r="C17" i="2"/>
  <c r="C16" i="2"/>
  <c r="Y16" i="2" s="1"/>
  <c r="C16" i="3" s="1"/>
  <c r="Y16" i="3" s="1"/>
  <c r="C15" i="2"/>
  <c r="C13" i="2"/>
  <c r="C12" i="2"/>
  <c r="Y12" i="2" s="1"/>
  <c r="C12" i="3" s="1"/>
  <c r="Y12" i="3" s="1"/>
  <c r="C11" i="2"/>
  <c r="C8" i="1"/>
  <c r="D64" i="2" l="1"/>
  <c r="H64" i="2"/>
  <c r="L64" i="2"/>
  <c r="P64" i="2"/>
  <c r="T64" i="2"/>
  <c r="Y20" i="3"/>
  <c r="C21" i="12" s="1"/>
  <c r="Y21" i="12" s="1"/>
  <c r="Y22" i="3"/>
  <c r="C23" i="8" s="1"/>
  <c r="Y23" i="8" s="1"/>
  <c r="Y24" i="3"/>
  <c r="C25" i="10" s="1"/>
  <c r="Y25" i="10" s="1"/>
  <c r="Y28" i="3"/>
  <c r="C29" i="10" s="1"/>
  <c r="Y29" i="10" s="1"/>
  <c r="Y32" i="3"/>
  <c r="C33" i="12" s="1"/>
  <c r="Y33" i="12" s="1"/>
  <c r="Y9" i="1"/>
  <c r="C52" i="2" s="1"/>
  <c r="Y52" i="2" s="1"/>
  <c r="C52" i="3" s="1"/>
  <c r="Y52" i="3" s="1"/>
  <c r="C53" i="8" s="1"/>
  <c r="Y53" i="8" s="1"/>
  <c r="C54" i="2"/>
  <c r="Y51" i="2"/>
  <c r="C54" i="11"/>
  <c r="Y54" i="11" s="1"/>
  <c r="C54" i="10"/>
  <c r="Y54" i="10" s="1"/>
  <c r="C54" i="9"/>
  <c r="Y54" i="9" s="1"/>
  <c r="C54" i="12"/>
  <c r="Y54" i="12" s="1"/>
  <c r="C54" i="8"/>
  <c r="Y54" i="8" s="1"/>
  <c r="C53" i="5"/>
  <c r="Y53" i="5" s="1"/>
  <c r="C53" i="4"/>
  <c r="Y53" i="4" s="1"/>
  <c r="C54" i="6"/>
  <c r="Y54" i="6" s="1"/>
  <c r="C54" i="7"/>
  <c r="Y54" i="7" s="1"/>
  <c r="C59" i="11"/>
  <c r="Y59" i="11" s="1"/>
  <c r="C59" i="12"/>
  <c r="Y59" i="12" s="1"/>
  <c r="C59" i="10"/>
  <c r="Y59" i="10" s="1"/>
  <c r="C59" i="9"/>
  <c r="Y59" i="9" s="1"/>
  <c r="C59" i="8"/>
  <c r="Y59" i="8" s="1"/>
  <c r="C58" i="5"/>
  <c r="Y58" i="5" s="1"/>
  <c r="C58" i="4"/>
  <c r="Y58" i="4" s="1"/>
  <c r="C59" i="6"/>
  <c r="Y59" i="6" s="1"/>
  <c r="C59" i="7"/>
  <c r="Y59" i="7" s="1"/>
  <c r="C67" i="12"/>
  <c r="Y67" i="12" s="1"/>
  <c r="C67" i="11"/>
  <c r="Y67" i="11" s="1"/>
  <c r="C67" i="9"/>
  <c r="Y67" i="9" s="1"/>
  <c r="C67" i="10"/>
  <c r="Y67" i="10" s="1"/>
  <c r="C67" i="7"/>
  <c r="Y67" i="7" s="1"/>
  <c r="C67" i="6"/>
  <c r="Y67" i="6" s="1"/>
  <c r="C66" i="4"/>
  <c r="Y66" i="4" s="1"/>
  <c r="C67" i="8"/>
  <c r="Y67" i="8" s="1"/>
  <c r="C66" i="5"/>
  <c r="Y66" i="5" s="1"/>
  <c r="C10" i="3"/>
  <c r="Y10" i="3" s="1"/>
  <c r="Y13" i="2"/>
  <c r="C13" i="3" s="1"/>
  <c r="Y13" i="3" s="1"/>
  <c r="Y19" i="2"/>
  <c r="C19" i="3" s="1"/>
  <c r="Y19" i="3" s="1"/>
  <c r="C21" i="6"/>
  <c r="Y21" i="6" s="1"/>
  <c r="C23" i="10"/>
  <c r="Y23" i="10" s="1"/>
  <c r="C23" i="6"/>
  <c r="Y23" i="6" s="1"/>
  <c r="C25" i="12"/>
  <c r="Y25" i="12" s="1"/>
  <c r="C25" i="11"/>
  <c r="Y25" i="11" s="1"/>
  <c r="C25" i="8"/>
  <c r="Y25" i="8" s="1"/>
  <c r="C25" i="7"/>
  <c r="Y25" i="7" s="1"/>
  <c r="C25" i="6"/>
  <c r="Y25" i="6" s="1"/>
  <c r="C24" i="5"/>
  <c r="Y24" i="5" s="1"/>
  <c r="C24" i="4"/>
  <c r="Y24" i="4" s="1"/>
  <c r="C29" i="8"/>
  <c r="Y29" i="8" s="1"/>
  <c r="C29" i="7"/>
  <c r="Y29" i="7" s="1"/>
  <c r="C28" i="4"/>
  <c r="Y28" i="4" s="1"/>
  <c r="C33" i="11"/>
  <c r="Y33" i="11" s="1"/>
  <c r="W62" i="2"/>
  <c r="C15" i="12"/>
  <c r="Y15" i="12" s="1"/>
  <c r="C15" i="11"/>
  <c r="Y15" i="11" s="1"/>
  <c r="C15" i="10"/>
  <c r="Y15" i="10" s="1"/>
  <c r="C15" i="8"/>
  <c r="Y15" i="8" s="1"/>
  <c r="C15" i="7"/>
  <c r="Y15" i="7" s="1"/>
  <c r="C15" i="9"/>
  <c r="Y15" i="9" s="1"/>
  <c r="C15" i="6"/>
  <c r="Y15" i="6" s="1"/>
  <c r="C14" i="5"/>
  <c r="Y14" i="5" s="1"/>
  <c r="C14" i="4"/>
  <c r="Y14" i="4" s="1"/>
  <c r="Y17" i="2"/>
  <c r="C17" i="3" s="1"/>
  <c r="Y17" i="3" s="1"/>
  <c r="Y23" i="2"/>
  <c r="C23" i="3" s="1"/>
  <c r="Y23" i="3" s="1"/>
  <c r="Y33" i="2"/>
  <c r="C33" i="3" s="1"/>
  <c r="Y33" i="3" s="1"/>
  <c r="Y37" i="2"/>
  <c r="C37" i="3" s="1"/>
  <c r="Y41" i="2"/>
  <c r="C41" i="3" s="1"/>
  <c r="Y41" i="3" s="1"/>
  <c r="Y45" i="2"/>
  <c r="C45" i="3" s="1"/>
  <c r="Y45" i="3" s="1"/>
  <c r="Y40" i="3"/>
  <c r="Y44" i="3"/>
  <c r="C17" i="12"/>
  <c r="Y17" i="12" s="1"/>
  <c r="C17" i="10"/>
  <c r="Y17" i="10" s="1"/>
  <c r="C17" i="11"/>
  <c r="Y17" i="11" s="1"/>
  <c r="C17" i="8"/>
  <c r="Y17" i="8" s="1"/>
  <c r="C17" i="7"/>
  <c r="Y17" i="7" s="1"/>
  <c r="C17" i="9"/>
  <c r="Y17" i="9" s="1"/>
  <c r="C17" i="6"/>
  <c r="Y17" i="6" s="1"/>
  <c r="C16" i="5"/>
  <c r="Y16" i="5" s="1"/>
  <c r="C16" i="4"/>
  <c r="Y16" i="4" s="1"/>
  <c r="C37" i="12"/>
  <c r="C37" i="11"/>
  <c r="Y37" i="11" s="1"/>
  <c r="C37" i="10"/>
  <c r="Y37" i="10" s="1"/>
  <c r="C37" i="8"/>
  <c r="Y37" i="8" s="1"/>
  <c r="C37" i="7"/>
  <c r="Y37" i="7" s="1"/>
  <c r="C37" i="9"/>
  <c r="Y37" i="9" s="1"/>
  <c r="C37" i="6"/>
  <c r="Y37" i="6" s="1"/>
  <c r="C36" i="5"/>
  <c r="Y36" i="5" s="1"/>
  <c r="C36" i="4"/>
  <c r="Y36" i="4" s="1"/>
  <c r="C57" i="12"/>
  <c r="Y57" i="12" s="1"/>
  <c r="C57" i="11"/>
  <c r="Y57" i="11" s="1"/>
  <c r="C57" i="10"/>
  <c r="Y57" i="10" s="1"/>
  <c r="C57" i="8"/>
  <c r="Y57" i="8" s="1"/>
  <c r="C57" i="7"/>
  <c r="Y57" i="7" s="1"/>
  <c r="C57" i="6"/>
  <c r="Y57" i="6" s="1"/>
  <c r="C57" i="9"/>
  <c r="Y57" i="9" s="1"/>
  <c r="C56" i="4"/>
  <c r="Y56" i="4" s="1"/>
  <c r="C56" i="5"/>
  <c r="Y56" i="5" s="1"/>
  <c r="C12" i="11"/>
  <c r="C12" i="12"/>
  <c r="Y12" i="12" s="1"/>
  <c r="C12" i="10"/>
  <c r="Y12" i="10" s="1"/>
  <c r="C12" i="9"/>
  <c r="Y12" i="9" s="1"/>
  <c r="C12" i="8"/>
  <c r="Y12" i="8" s="1"/>
  <c r="C12" i="7"/>
  <c r="Y12" i="7" s="1"/>
  <c r="C12" i="6"/>
  <c r="Y12" i="6" s="1"/>
  <c r="C12" i="5"/>
  <c r="Y12" i="5" s="1"/>
  <c r="C12" i="4"/>
  <c r="Y12" i="4" s="1"/>
  <c r="C39" i="12"/>
  <c r="Y39" i="12" s="1"/>
  <c r="C39" i="11"/>
  <c r="C39" i="10"/>
  <c r="Y39" i="10" s="1"/>
  <c r="C39" i="8"/>
  <c r="C39" i="7"/>
  <c r="Y39" i="7" s="1"/>
  <c r="C39" i="9"/>
  <c r="Y39" i="9" s="1"/>
  <c r="C39" i="6"/>
  <c r="Y39" i="6" s="1"/>
  <c r="C38" i="5"/>
  <c r="Y38" i="5" s="1"/>
  <c r="C38" i="4"/>
  <c r="Y38" i="4" s="1"/>
  <c r="C49" i="12"/>
  <c r="Y49" i="12" s="1"/>
  <c r="C49" i="11"/>
  <c r="Y49" i="11" s="1"/>
  <c r="C49" i="10"/>
  <c r="Y49" i="10" s="1"/>
  <c r="C49" i="8"/>
  <c r="Y49" i="8" s="1"/>
  <c r="C49" i="7"/>
  <c r="C49" i="6"/>
  <c r="Y49" i="6" s="1"/>
  <c r="C49" i="9"/>
  <c r="Y49" i="9" s="1"/>
  <c r="C48" i="5"/>
  <c r="Y48" i="5" s="1"/>
  <c r="C48" i="4"/>
  <c r="Y48" i="4" s="1"/>
  <c r="C53" i="11"/>
  <c r="Y53" i="11" s="1"/>
  <c r="C53" i="9"/>
  <c r="Y53" i="9" s="1"/>
  <c r="C61" i="12"/>
  <c r="Y61" i="12" s="1"/>
  <c r="C61" i="11"/>
  <c r="Y61" i="11" s="1"/>
  <c r="C61" i="10"/>
  <c r="Y61" i="10" s="1"/>
  <c r="C61" i="9"/>
  <c r="Y61" i="9" s="1"/>
  <c r="C61" i="8"/>
  <c r="Y61" i="8" s="1"/>
  <c r="C61" i="7"/>
  <c r="Y61" i="7" s="1"/>
  <c r="C61" i="6"/>
  <c r="Y61" i="6" s="1"/>
  <c r="C60" i="4"/>
  <c r="Y60" i="4" s="1"/>
  <c r="C60" i="5"/>
  <c r="Y60" i="5" s="1"/>
  <c r="Y11" i="2"/>
  <c r="C11" i="3" s="1"/>
  <c r="Y11" i="3" s="1"/>
  <c r="Y21" i="2"/>
  <c r="C21" i="3" s="1"/>
  <c r="Y27" i="2"/>
  <c r="C27" i="3" s="1"/>
  <c r="Y27" i="3" s="1"/>
  <c r="Y18" i="3"/>
  <c r="Y21" i="3"/>
  <c r="Y26" i="3"/>
  <c r="Y34" i="3"/>
  <c r="Y37" i="3"/>
  <c r="Y15" i="2"/>
  <c r="C15" i="3" s="1"/>
  <c r="Y15" i="3" s="1"/>
  <c r="Y25" i="2"/>
  <c r="C25" i="3" s="1"/>
  <c r="Y25" i="3" s="1"/>
  <c r="Y35" i="2"/>
  <c r="C35" i="3" s="1"/>
  <c r="Y35" i="3" s="1"/>
  <c r="Y39" i="2"/>
  <c r="C39" i="3" s="1"/>
  <c r="Y39" i="3" s="1"/>
  <c r="Y43" i="2"/>
  <c r="C43" i="3" s="1"/>
  <c r="Y43" i="3" s="1"/>
  <c r="Y47" i="2"/>
  <c r="C47" i="3" s="1"/>
  <c r="Y47" i="3" s="1"/>
  <c r="G64" i="3"/>
  <c r="K64" i="3"/>
  <c r="K62" i="3"/>
  <c r="W49" i="3"/>
  <c r="Y42" i="3"/>
  <c r="Y46" i="3"/>
  <c r="I64" i="4"/>
  <c r="Q64" i="4"/>
  <c r="W62" i="5"/>
  <c r="W78" i="5" s="1"/>
  <c r="C8" i="2"/>
  <c r="W29" i="3"/>
  <c r="H49" i="3"/>
  <c r="H62" i="3" s="1"/>
  <c r="H64" i="3" s="1"/>
  <c r="J64" i="5"/>
  <c r="J80" i="5" s="1"/>
  <c r="R64" i="5"/>
  <c r="R80" i="5" s="1"/>
  <c r="T79" i="8"/>
  <c r="T65" i="8"/>
  <c r="T81" i="8" s="1"/>
  <c r="C8" i="9"/>
  <c r="D65" i="9"/>
  <c r="D81" i="9" s="1"/>
  <c r="C29" i="2"/>
  <c r="C64" i="2" s="1"/>
  <c r="Y31" i="2"/>
  <c r="F64" i="4"/>
  <c r="J64" i="4"/>
  <c r="N64" i="4"/>
  <c r="R64" i="4"/>
  <c r="V64" i="4"/>
  <c r="W49" i="4"/>
  <c r="E64" i="5"/>
  <c r="E80" i="5" s="1"/>
  <c r="I64" i="5"/>
  <c r="I80" i="5" s="1"/>
  <c r="M64" i="5"/>
  <c r="M80" i="5" s="1"/>
  <c r="Q64" i="5"/>
  <c r="Q80" i="5" s="1"/>
  <c r="U64" i="5"/>
  <c r="U80" i="5" s="1"/>
  <c r="D64" i="5"/>
  <c r="D80" i="5" s="1"/>
  <c r="L64" i="5"/>
  <c r="L80" i="5" s="1"/>
  <c r="T64" i="5"/>
  <c r="T80" i="5" s="1"/>
  <c r="F65" i="6"/>
  <c r="F81" i="6" s="1"/>
  <c r="J65" i="6"/>
  <c r="J81" i="6" s="1"/>
  <c r="N65" i="6"/>
  <c r="N81" i="6" s="1"/>
  <c r="R65" i="6"/>
  <c r="R81" i="6" s="1"/>
  <c r="V65" i="6"/>
  <c r="V81" i="6" s="1"/>
  <c r="W30" i="7"/>
  <c r="W63" i="7" s="1"/>
  <c r="W79" i="7" s="1"/>
  <c r="W50" i="8"/>
  <c r="T81" i="10"/>
  <c r="C8" i="4"/>
  <c r="E62" i="4"/>
  <c r="E64" i="4" s="1"/>
  <c r="I62" i="4"/>
  <c r="M62" i="4"/>
  <c r="M64" i="4" s="1"/>
  <c r="Q62" i="4"/>
  <c r="U62" i="4"/>
  <c r="U64" i="4" s="1"/>
  <c r="W49" i="5"/>
  <c r="F64" i="5"/>
  <c r="F80" i="5" s="1"/>
  <c r="N64" i="5"/>
  <c r="N80" i="5" s="1"/>
  <c r="V64" i="5"/>
  <c r="V80" i="5" s="1"/>
  <c r="K65" i="6"/>
  <c r="K81" i="6" s="1"/>
  <c r="W30" i="6"/>
  <c r="W50" i="6"/>
  <c r="Y73" i="6"/>
  <c r="C75" i="6"/>
  <c r="E64" i="3"/>
  <c r="W51" i="3"/>
  <c r="W54" i="3" s="1"/>
  <c r="D64" i="4"/>
  <c r="H64" i="4"/>
  <c r="L64" i="4"/>
  <c r="P64" i="4"/>
  <c r="T64" i="4"/>
  <c r="W29" i="4"/>
  <c r="W62" i="4" s="1"/>
  <c r="C8" i="5"/>
  <c r="G64" i="5"/>
  <c r="G80" i="5" s="1"/>
  <c r="K64" i="5"/>
  <c r="K80" i="5" s="1"/>
  <c r="O64" i="5"/>
  <c r="O80" i="5" s="1"/>
  <c r="S64" i="5"/>
  <c r="S80" i="5" s="1"/>
  <c r="C74" i="5"/>
  <c r="D65" i="6"/>
  <c r="D81" i="6" s="1"/>
  <c r="C8" i="6"/>
  <c r="H65" i="6"/>
  <c r="H81" i="6" s="1"/>
  <c r="L65" i="6"/>
  <c r="L81" i="6" s="1"/>
  <c r="P65" i="6"/>
  <c r="P81" i="6" s="1"/>
  <c r="T65" i="6"/>
  <c r="T81" i="6" s="1"/>
  <c r="F65" i="7"/>
  <c r="F81" i="7" s="1"/>
  <c r="N65" i="7"/>
  <c r="N81" i="7" s="1"/>
  <c r="V65" i="7"/>
  <c r="V81" i="7" s="1"/>
  <c r="D81" i="10"/>
  <c r="Y72" i="5"/>
  <c r="Y74" i="5" s="1"/>
  <c r="E63" i="6"/>
  <c r="I63" i="6"/>
  <c r="M63" i="6"/>
  <c r="Q63" i="6"/>
  <c r="U63" i="6"/>
  <c r="C8" i="7"/>
  <c r="W55" i="7"/>
  <c r="Y70" i="7"/>
  <c r="D65" i="8"/>
  <c r="D81" i="8" s="1"/>
  <c r="L65" i="8"/>
  <c r="L81" i="8" s="1"/>
  <c r="Y39" i="8"/>
  <c r="W55" i="8"/>
  <c r="W55" i="6"/>
  <c r="D65" i="7"/>
  <c r="D81" i="7" s="1"/>
  <c r="L65" i="7"/>
  <c r="L81" i="7" s="1"/>
  <c r="T65" i="7"/>
  <c r="T81" i="7" s="1"/>
  <c r="Y49" i="7"/>
  <c r="K65" i="7"/>
  <c r="K81" i="7" s="1"/>
  <c r="S65" i="7"/>
  <c r="S81" i="7" s="1"/>
  <c r="E65" i="8"/>
  <c r="E81" i="8" s="1"/>
  <c r="C8" i="8"/>
  <c r="I65" i="8"/>
  <c r="I81" i="8" s="1"/>
  <c r="M65" i="8"/>
  <c r="M81" i="8" s="1"/>
  <c r="Q65" i="8"/>
  <c r="Q81" i="8" s="1"/>
  <c r="U65" i="8"/>
  <c r="U81" i="8" s="1"/>
  <c r="G65" i="8"/>
  <c r="G81" i="8" s="1"/>
  <c r="D79" i="10"/>
  <c r="H79" i="10"/>
  <c r="H65" i="10"/>
  <c r="H81" i="10" s="1"/>
  <c r="L79" i="10"/>
  <c r="L65" i="10"/>
  <c r="L81" i="10" s="1"/>
  <c r="P79" i="10"/>
  <c r="P65" i="10"/>
  <c r="P81" i="10" s="1"/>
  <c r="T79" i="10"/>
  <c r="G63" i="6"/>
  <c r="G79" i="6" s="1"/>
  <c r="K63" i="6"/>
  <c r="K79" i="6" s="1"/>
  <c r="O63" i="6"/>
  <c r="O79" i="6" s="1"/>
  <c r="S63" i="6"/>
  <c r="S79" i="6" s="1"/>
  <c r="Y74" i="6"/>
  <c r="W50" i="7"/>
  <c r="K65" i="8"/>
  <c r="K81" i="8" s="1"/>
  <c r="F65" i="10"/>
  <c r="F81" i="10" s="1"/>
  <c r="N65" i="10"/>
  <c r="N81" i="10" s="1"/>
  <c r="V65" i="10"/>
  <c r="V81" i="10" s="1"/>
  <c r="G81" i="12"/>
  <c r="O81" i="12"/>
  <c r="W75" i="8"/>
  <c r="Y77" i="8"/>
  <c r="E65" i="9"/>
  <c r="E81" i="9" s="1"/>
  <c r="I65" i="9"/>
  <c r="I81" i="9" s="1"/>
  <c r="M65" i="9"/>
  <c r="M81" i="9" s="1"/>
  <c r="Q65" i="9"/>
  <c r="Q81" i="9" s="1"/>
  <c r="U65" i="9"/>
  <c r="U81" i="9" s="1"/>
  <c r="W30" i="11"/>
  <c r="W63" i="11" s="1"/>
  <c r="W79" i="11" s="1"/>
  <c r="W50" i="11"/>
  <c r="S65" i="8"/>
  <c r="S81" i="8" s="1"/>
  <c r="W30" i="8"/>
  <c r="C8" i="10"/>
  <c r="F63" i="10"/>
  <c r="F79" i="10" s="1"/>
  <c r="J63" i="10"/>
  <c r="J79" i="10" s="1"/>
  <c r="N63" i="10"/>
  <c r="N79" i="10" s="1"/>
  <c r="R63" i="10"/>
  <c r="R79" i="10" s="1"/>
  <c r="V63" i="10"/>
  <c r="V79" i="10" s="1"/>
  <c r="Y69" i="8"/>
  <c r="G65" i="9"/>
  <c r="G81" i="9" s="1"/>
  <c r="K65" i="9"/>
  <c r="K81" i="9" s="1"/>
  <c r="O65" i="9"/>
  <c r="O81" i="9" s="1"/>
  <c r="S65" i="9"/>
  <c r="S81" i="9" s="1"/>
  <c r="W30" i="9"/>
  <c r="W63" i="9" s="1"/>
  <c r="W79" i="9" s="1"/>
  <c r="W50" i="9"/>
  <c r="I65" i="10"/>
  <c r="I81" i="10" s="1"/>
  <c r="Q65" i="10"/>
  <c r="Q81" i="10" s="1"/>
  <c r="W50" i="10"/>
  <c r="Y12" i="11"/>
  <c r="Y73" i="11"/>
  <c r="Y75" i="11" s="1"/>
  <c r="C75" i="11"/>
  <c r="F79" i="12"/>
  <c r="F65" i="12"/>
  <c r="F81" i="12" s="1"/>
  <c r="J79" i="12"/>
  <c r="J65" i="12"/>
  <c r="J81" i="12" s="1"/>
  <c r="N79" i="12"/>
  <c r="N65" i="12"/>
  <c r="N81" i="12" s="1"/>
  <c r="R79" i="12"/>
  <c r="R65" i="12"/>
  <c r="R81" i="12" s="1"/>
  <c r="V79" i="12"/>
  <c r="V65" i="12"/>
  <c r="V81" i="12" s="1"/>
  <c r="W30" i="10"/>
  <c r="D65" i="11"/>
  <c r="D81" i="11" s="1"/>
  <c r="C8" i="11"/>
  <c r="H65" i="11"/>
  <c r="H81" i="11" s="1"/>
  <c r="L65" i="11"/>
  <c r="L81" i="11" s="1"/>
  <c r="P65" i="11"/>
  <c r="P81" i="11" s="1"/>
  <c r="T65" i="11"/>
  <c r="T81" i="11" s="1"/>
  <c r="G79" i="11"/>
  <c r="K81" i="12"/>
  <c r="S81" i="12"/>
  <c r="Y73" i="9"/>
  <c r="Y75" i="9" s="1"/>
  <c r="Y73" i="10"/>
  <c r="Y75" i="10" s="1"/>
  <c r="F65" i="11"/>
  <c r="F81" i="11" s="1"/>
  <c r="N65" i="11"/>
  <c r="N81" i="11" s="1"/>
  <c r="V65" i="11"/>
  <c r="V81" i="11" s="1"/>
  <c r="K79" i="11"/>
  <c r="S79" i="11"/>
  <c r="Y39" i="11"/>
  <c r="E65" i="12"/>
  <c r="E81" i="12" s="1"/>
  <c r="I65" i="12"/>
  <c r="I81" i="12" s="1"/>
  <c r="M65" i="12"/>
  <c r="M81" i="12" s="1"/>
  <c r="Q65" i="12"/>
  <c r="Q81" i="12" s="1"/>
  <c r="U65" i="12"/>
  <c r="U81" i="12" s="1"/>
  <c r="G79" i="12"/>
  <c r="K79" i="12"/>
  <c r="O79" i="12"/>
  <c r="S79" i="12"/>
  <c r="D65" i="12"/>
  <c r="D81" i="12" s="1"/>
  <c r="H65" i="12"/>
  <c r="H81" i="12" s="1"/>
  <c r="L65" i="12"/>
  <c r="L81" i="12" s="1"/>
  <c r="P65" i="12"/>
  <c r="P81" i="12" s="1"/>
  <c r="T65" i="12"/>
  <c r="T81" i="12" s="1"/>
  <c r="Y13" i="12"/>
  <c r="Y70" i="12"/>
  <c r="Y37" i="12"/>
  <c r="E63" i="11"/>
  <c r="I63" i="11"/>
  <c r="I79" i="11" s="1"/>
  <c r="M63" i="11"/>
  <c r="Q63" i="11"/>
  <c r="Q79" i="11" s="1"/>
  <c r="U63" i="11"/>
  <c r="W50" i="12"/>
  <c r="W63" i="12" s="1"/>
  <c r="W79" i="12" s="1"/>
  <c r="C32" i="5" l="1"/>
  <c r="Y32" i="5" s="1"/>
  <c r="C21" i="8"/>
  <c r="Y21" i="8" s="1"/>
  <c r="C33" i="6"/>
  <c r="Y33" i="6" s="1"/>
  <c r="C28" i="5"/>
  <c r="Y28" i="5" s="1"/>
  <c r="C29" i="11"/>
  <c r="Y29" i="11" s="1"/>
  <c r="C21" i="11"/>
  <c r="Y21" i="11" s="1"/>
  <c r="C33" i="8"/>
  <c r="Y33" i="8" s="1"/>
  <c r="C29" i="6"/>
  <c r="Y29" i="6" s="1"/>
  <c r="C29" i="12"/>
  <c r="Y29" i="12" s="1"/>
  <c r="C25" i="9"/>
  <c r="Y25" i="9" s="1"/>
  <c r="C20" i="5"/>
  <c r="Y20" i="5" s="1"/>
  <c r="C53" i="6"/>
  <c r="Y53" i="6" s="1"/>
  <c r="C53" i="10"/>
  <c r="Y53" i="10" s="1"/>
  <c r="C23" i="9"/>
  <c r="Y23" i="9" s="1"/>
  <c r="C23" i="11"/>
  <c r="Y23" i="11" s="1"/>
  <c r="C52" i="4"/>
  <c r="Y52" i="4" s="1"/>
  <c r="C53" i="7"/>
  <c r="Y53" i="7" s="1"/>
  <c r="C53" i="12"/>
  <c r="Y53" i="12" s="1"/>
  <c r="C33" i="9"/>
  <c r="Y33" i="9" s="1"/>
  <c r="C33" i="10"/>
  <c r="Y33" i="10" s="1"/>
  <c r="C22" i="4"/>
  <c r="Y22" i="4" s="1"/>
  <c r="C23" i="7"/>
  <c r="Y23" i="7" s="1"/>
  <c r="C23" i="12"/>
  <c r="Y23" i="12" s="1"/>
  <c r="C21" i="9"/>
  <c r="Y21" i="9" s="1"/>
  <c r="C21" i="10"/>
  <c r="Y21" i="10" s="1"/>
  <c r="C52" i="5"/>
  <c r="Y52" i="5" s="1"/>
  <c r="C32" i="4"/>
  <c r="Y32" i="4" s="1"/>
  <c r="C33" i="7"/>
  <c r="Y33" i="7" s="1"/>
  <c r="C29" i="9"/>
  <c r="Y29" i="9" s="1"/>
  <c r="C22" i="5"/>
  <c r="Y22" i="5" s="1"/>
  <c r="C20" i="4"/>
  <c r="Y20" i="4" s="1"/>
  <c r="C21" i="7"/>
  <c r="Y21" i="7" s="1"/>
  <c r="C48" i="12"/>
  <c r="Y48" i="12" s="1"/>
  <c r="C48" i="10"/>
  <c r="Y48" i="10" s="1"/>
  <c r="C48" i="9"/>
  <c r="Y48" i="9" s="1"/>
  <c r="C48" i="11"/>
  <c r="Y48" i="11" s="1"/>
  <c r="C48" i="7"/>
  <c r="Y48" i="7" s="1"/>
  <c r="C48" i="8"/>
  <c r="Y48" i="8" s="1"/>
  <c r="C47" i="5"/>
  <c r="Y47" i="5" s="1"/>
  <c r="C47" i="4"/>
  <c r="Y47" i="4" s="1"/>
  <c r="C48" i="6"/>
  <c r="Y48" i="6" s="1"/>
  <c r="C28" i="11"/>
  <c r="Y28" i="11" s="1"/>
  <c r="C28" i="12"/>
  <c r="Y28" i="12" s="1"/>
  <c r="C28" i="10"/>
  <c r="Y28" i="10" s="1"/>
  <c r="C28" i="9"/>
  <c r="Y28" i="9" s="1"/>
  <c r="C28" i="7"/>
  <c r="Y28" i="7" s="1"/>
  <c r="C28" i="6"/>
  <c r="Y28" i="6" s="1"/>
  <c r="C27" i="5"/>
  <c r="Y27" i="5" s="1"/>
  <c r="C27" i="4"/>
  <c r="Y27" i="4" s="1"/>
  <c r="C28" i="8"/>
  <c r="Y28" i="8" s="1"/>
  <c r="C24" i="12"/>
  <c r="Y24" i="12" s="1"/>
  <c r="C24" i="11"/>
  <c r="Y24" i="11" s="1"/>
  <c r="C24" i="10"/>
  <c r="Y24" i="10" s="1"/>
  <c r="C24" i="9"/>
  <c r="Y24" i="9" s="1"/>
  <c r="C24" i="8"/>
  <c r="Y24" i="8" s="1"/>
  <c r="C24" i="7"/>
  <c r="Y24" i="7" s="1"/>
  <c r="C24" i="6"/>
  <c r="Y24" i="6" s="1"/>
  <c r="C23" i="5"/>
  <c r="Y23" i="5" s="1"/>
  <c r="C23" i="4"/>
  <c r="Y23" i="4" s="1"/>
  <c r="C10" i="11"/>
  <c r="C10" i="12"/>
  <c r="C10" i="10"/>
  <c r="C10" i="9"/>
  <c r="C10" i="8"/>
  <c r="C10" i="6"/>
  <c r="C10" i="7"/>
  <c r="C10" i="5"/>
  <c r="C10" i="4"/>
  <c r="Y29" i="3"/>
  <c r="C36" i="12"/>
  <c r="Y36" i="12" s="1"/>
  <c r="C36" i="10"/>
  <c r="Y36" i="10" s="1"/>
  <c r="C36" i="9"/>
  <c r="Y36" i="9" s="1"/>
  <c r="C36" i="11"/>
  <c r="Y36" i="11" s="1"/>
  <c r="C36" i="7"/>
  <c r="Y36" i="7" s="1"/>
  <c r="C36" i="6"/>
  <c r="Y36" i="6" s="1"/>
  <c r="C35" i="5"/>
  <c r="Y35" i="5" s="1"/>
  <c r="C35" i="4"/>
  <c r="Y35" i="4" s="1"/>
  <c r="C36" i="8"/>
  <c r="Y36" i="8" s="1"/>
  <c r="C40" i="12"/>
  <c r="Y40" i="12" s="1"/>
  <c r="C40" i="10"/>
  <c r="Y40" i="10" s="1"/>
  <c r="C40" i="9"/>
  <c r="Y40" i="9" s="1"/>
  <c r="C40" i="11"/>
  <c r="Y40" i="11" s="1"/>
  <c r="C40" i="7"/>
  <c r="Y40" i="7" s="1"/>
  <c r="C40" i="8"/>
  <c r="Y40" i="8" s="1"/>
  <c r="C40" i="6"/>
  <c r="Y40" i="6" s="1"/>
  <c r="C39" i="5"/>
  <c r="Y39" i="5" s="1"/>
  <c r="C39" i="4"/>
  <c r="Y39" i="4" s="1"/>
  <c r="C11" i="12"/>
  <c r="Y11" i="12" s="1"/>
  <c r="C11" i="11"/>
  <c r="Y11" i="11" s="1"/>
  <c r="C11" i="10"/>
  <c r="Y11" i="10" s="1"/>
  <c r="C11" i="8"/>
  <c r="Y11" i="8" s="1"/>
  <c r="C11" i="7"/>
  <c r="Y11" i="7" s="1"/>
  <c r="C11" i="5"/>
  <c r="Y11" i="5" s="1"/>
  <c r="C11" i="6"/>
  <c r="Y11" i="6" s="1"/>
  <c r="C11" i="4"/>
  <c r="Y11" i="4" s="1"/>
  <c r="C11" i="9"/>
  <c r="Y11" i="9" s="1"/>
  <c r="C18" i="11"/>
  <c r="Y18" i="11" s="1"/>
  <c r="C18" i="12"/>
  <c r="Y18" i="12" s="1"/>
  <c r="C18" i="10"/>
  <c r="Y18" i="10" s="1"/>
  <c r="C18" i="9"/>
  <c r="Y18" i="9" s="1"/>
  <c r="C18" i="8"/>
  <c r="Y18" i="8" s="1"/>
  <c r="C18" i="6"/>
  <c r="Y18" i="6" s="1"/>
  <c r="C17" i="5"/>
  <c r="Y17" i="5" s="1"/>
  <c r="C17" i="4"/>
  <c r="Y17" i="4" s="1"/>
  <c r="C18" i="7"/>
  <c r="Y18" i="7" s="1"/>
  <c r="I65" i="11"/>
  <c r="I81" i="11" s="1"/>
  <c r="E79" i="6"/>
  <c r="E65" i="6"/>
  <c r="E81" i="6" s="1"/>
  <c r="C38" i="12"/>
  <c r="Y38" i="12" s="1"/>
  <c r="C38" i="11"/>
  <c r="Y38" i="11" s="1"/>
  <c r="C38" i="10"/>
  <c r="Y38" i="10" s="1"/>
  <c r="C38" i="9"/>
  <c r="Y38" i="9" s="1"/>
  <c r="C38" i="8"/>
  <c r="Y38" i="8" s="1"/>
  <c r="C38" i="7"/>
  <c r="Y38" i="7" s="1"/>
  <c r="C38" i="6"/>
  <c r="Y38" i="6" s="1"/>
  <c r="C37" i="5"/>
  <c r="Y37" i="5" s="1"/>
  <c r="C37" i="4"/>
  <c r="Y37" i="4" s="1"/>
  <c r="C22" i="12"/>
  <c r="Y22" i="12" s="1"/>
  <c r="C22" i="11"/>
  <c r="Y22" i="11" s="1"/>
  <c r="C22" i="10"/>
  <c r="Y22" i="10" s="1"/>
  <c r="C22" i="9"/>
  <c r="Y22" i="9" s="1"/>
  <c r="C22" i="8"/>
  <c r="Y22" i="8" s="1"/>
  <c r="C22" i="6"/>
  <c r="Y22" i="6" s="1"/>
  <c r="C21" i="5"/>
  <c r="Y21" i="5" s="1"/>
  <c r="C21" i="4"/>
  <c r="Y21" i="4" s="1"/>
  <c r="C22" i="7"/>
  <c r="Y22" i="7" s="1"/>
  <c r="C45" i="12"/>
  <c r="Y45" i="12" s="1"/>
  <c r="C45" i="11"/>
  <c r="Y45" i="11" s="1"/>
  <c r="C45" i="10"/>
  <c r="Y45" i="10" s="1"/>
  <c r="C45" i="8"/>
  <c r="Y45" i="8" s="1"/>
  <c r="C45" i="7"/>
  <c r="Y45" i="7" s="1"/>
  <c r="C45" i="6"/>
  <c r="Y45" i="6" s="1"/>
  <c r="C45" i="9"/>
  <c r="Y45" i="9" s="1"/>
  <c r="C44" i="5"/>
  <c r="Y44" i="5" s="1"/>
  <c r="C44" i="4"/>
  <c r="Y44" i="4" s="1"/>
  <c r="C14" i="12"/>
  <c r="Y14" i="12" s="1"/>
  <c r="C14" i="11"/>
  <c r="Y14" i="11" s="1"/>
  <c r="C14" i="10"/>
  <c r="Y14" i="10" s="1"/>
  <c r="C14" i="9"/>
  <c r="Y14" i="9" s="1"/>
  <c r="C14" i="8"/>
  <c r="Y14" i="8" s="1"/>
  <c r="C14" i="6"/>
  <c r="Y14" i="6" s="1"/>
  <c r="C13" i="5"/>
  <c r="Y13" i="5" s="1"/>
  <c r="C14" i="7"/>
  <c r="Y14" i="7" s="1"/>
  <c r="C13" i="4"/>
  <c r="Y13" i="4" s="1"/>
  <c r="U65" i="11"/>
  <c r="U81" i="11" s="1"/>
  <c r="U79" i="11"/>
  <c r="E65" i="11"/>
  <c r="E81" i="11" s="1"/>
  <c r="E79" i="11"/>
  <c r="W63" i="8"/>
  <c r="W79" i="8" s="1"/>
  <c r="R65" i="10"/>
  <c r="R81" i="10" s="1"/>
  <c r="Q79" i="6"/>
  <c r="Q65" i="6"/>
  <c r="Q81" i="6" s="1"/>
  <c r="W63" i="6"/>
  <c r="W79" i="6" s="1"/>
  <c r="G65" i="6"/>
  <c r="G81" i="6" s="1"/>
  <c r="Y49" i="2"/>
  <c r="C31" i="3"/>
  <c r="C35" i="12"/>
  <c r="Y35" i="12" s="1"/>
  <c r="C35" i="11"/>
  <c r="Y35" i="11" s="1"/>
  <c r="C35" i="10"/>
  <c r="Y35" i="10" s="1"/>
  <c r="C35" i="8"/>
  <c r="Y35" i="8" s="1"/>
  <c r="C35" i="7"/>
  <c r="Y35" i="7" s="1"/>
  <c r="C35" i="6"/>
  <c r="Y35" i="6" s="1"/>
  <c r="C34" i="5"/>
  <c r="Y34" i="5" s="1"/>
  <c r="C34" i="4"/>
  <c r="Y34" i="4" s="1"/>
  <c r="C35" i="9"/>
  <c r="Y35" i="9" s="1"/>
  <c r="C19" i="12"/>
  <c r="Y19" i="12" s="1"/>
  <c r="C19" i="11"/>
  <c r="Y19" i="11" s="1"/>
  <c r="C19" i="10"/>
  <c r="Y19" i="10" s="1"/>
  <c r="C19" i="8"/>
  <c r="Y19" i="8" s="1"/>
  <c r="C19" i="7"/>
  <c r="Y19" i="7" s="1"/>
  <c r="C19" i="6"/>
  <c r="Y19" i="6" s="1"/>
  <c r="C18" i="5"/>
  <c r="Y18" i="5" s="1"/>
  <c r="C19" i="9"/>
  <c r="Y19" i="9" s="1"/>
  <c r="C18" i="4"/>
  <c r="Y18" i="4" s="1"/>
  <c r="C41" i="12"/>
  <c r="Y41" i="12" s="1"/>
  <c r="C41" i="11"/>
  <c r="Y41" i="11" s="1"/>
  <c r="C41" i="10"/>
  <c r="Y41" i="10" s="1"/>
  <c r="C41" i="8"/>
  <c r="Y41" i="8" s="1"/>
  <c r="C41" i="7"/>
  <c r="Y41" i="7" s="1"/>
  <c r="C41" i="9"/>
  <c r="Y41" i="9" s="1"/>
  <c r="C41" i="6"/>
  <c r="Y41" i="6" s="1"/>
  <c r="C40" i="5"/>
  <c r="Y40" i="5" s="1"/>
  <c r="C40" i="4"/>
  <c r="Y40" i="4" s="1"/>
  <c r="C34" i="12"/>
  <c r="Y34" i="12" s="1"/>
  <c r="C34" i="11"/>
  <c r="Y34" i="11" s="1"/>
  <c r="C34" i="10"/>
  <c r="Y34" i="10" s="1"/>
  <c r="C34" i="9"/>
  <c r="Y34" i="9" s="1"/>
  <c r="C34" i="8"/>
  <c r="Y34" i="8" s="1"/>
  <c r="C34" i="7"/>
  <c r="Y34" i="7" s="1"/>
  <c r="C34" i="6"/>
  <c r="Y34" i="6" s="1"/>
  <c r="C33" i="5"/>
  <c r="Y33" i="5" s="1"/>
  <c r="C33" i="4"/>
  <c r="Y33" i="4" s="1"/>
  <c r="Y29" i="2"/>
  <c r="W63" i="10"/>
  <c r="W79" i="10" s="1"/>
  <c r="M79" i="6"/>
  <c r="M65" i="6"/>
  <c r="M81" i="6" s="1"/>
  <c r="S65" i="6"/>
  <c r="S81" i="6" s="1"/>
  <c r="W62" i="3"/>
  <c r="C47" i="12"/>
  <c r="Y47" i="12" s="1"/>
  <c r="C47" i="11"/>
  <c r="Y47" i="11" s="1"/>
  <c r="C47" i="10"/>
  <c r="Y47" i="10" s="1"/>
  <c r="C47" i="8"/>
  <c r="Y47" i="8" s="1"/>
  <c r="C47" i="7"/>
  <c r="Y47" i="7" s="1"/>
  <c r="C47" i="6"/>
  <c r="Y47" i="6" s="1"/>
  <c r="C47" i="9"/>
  <c r="Y47" i="9" s="1"/>
  <c r="C46" i="5"/>
  <c r="Y46" i="5" s="1"/>
  <c r="C46" i="4"/>
  <c r="Y46" i="4" s="1"/>
  <c r="C26" i="11"/>
  <c r="Y26" i="11" s="1"/>
  <c r="C26" i="12"/>
  <c r="Y26" i="12" s="1"/>
  <c r="C26" i="10"/>
  <c r="Y26" i="10" s="1"/>
  <c r="C26" i="9"/>
  <c r="Y26" i="9" s="1"/>
  <c r="C26" i="8"/>
  <c r="Y26" i="8" s="1"/>
  <c r="C26" i="6"/>
  <c r="Y26" i="6" s="1"/>
  <c r="C25" i="5"/>
  <c r="Y25" i="5" s="1"/>
  <c r="C25" i="4"/>
  <c r="Y25" i="4" s="1"/>
  <c r="C26" i="7"/>
  <c r="Y26" i="7" s="1"/>
  <c r="C27" i="12"/>
  <c r="Y27" i="12" s="1"/>
  <c r="C27" i="11"/>
  <c r="Y27" i="11" s="1"/>
  <c r="C27" i="10"/>
  <c r="Y27" i="10" s="1"/>
  <c r="C27" i="8"/>
  <c r="Y27" i="8" s="1"/>
  <c r="C27" i="7"/>
  <c r="Y27" i="7" s="1"/>
  <c r="C27" i="9"/>
  <c r="Y27" i="9" s="1"/>
  <c r="C27" i="6"/>
  <c r="Y27" i="6" s="1"/>
  <c r="C26" i="5"/>
  <c r="Y26" i="5" s="1"/>
  <c r="C26" i="4"/>
  <c r="Y26" i="4" s="1"/>
  <c r="C16" i="12"/>
  <c r="Y16" i="12" s="1"/>
  <c r="C16" i="11"/>
  <c r="Y16" i="11" s="1"/>
  <c r="C16" i="10"/>
  <c r="Y16" i="10" s="1"/>
  <c r="C16" i="9"/>
  <c r="Y16" i="9" s="1"/>
  <c r="C16" i="8"/>
  <c r="Y16" i="8" s="1"/>
  <c r="C16" i="7"/>
  <c r="Y16" i="7" s="1"/>
  <c r="C16" i="6"/>
  <c r="Y16" i="6" s="1"/>
  <c r="C15" i="5"/>
  <c r="Y15" i="5" s="1"/>
  <c r="C15" i="4"/>
  <c r="Y15" i="4" s="1"/>
  <c r="C46" i="12"/>
  <c r="Y46" i="12" s="1"/>
  <c r="C46" i="11"/>
  <c r="Y46" i="11" s="1"/>
  <c r="C46" i="10"/>
  <c r="Y46" i="10" s="1"/>
  <c r="C46" i="9"/>
  <c r="Y46" i="9" s="1"/>
  <c r="C46" i="8"/>
  <c r="Y46" i="8" s="1"/>
  <c r="C46" i="7"/>
  <c r="Y46" i="7" s="1"/>
  <c r="C45" i="5"/>
  <c r="Y45" i="5" s="1"/>
  <c r="C45" i="4"/>
  <c r="Y45" i="4" s="1"/>
  <c r="C46" i="6"/>
  <c r="Y46" i="6" s="1"/>
  <c r="C29" i="3"/>
  <c r="C51" i="3"/>
  <c r="Y54" i="2"/>
  <c r="U79" i="6"/>
  <c r="U65" i="6"/>
  <c r="U81" i="6" s="1"/>
  <c r="M79" i="11"/>
  <c r="M65" i="11"/>
  <c r="M81" i="11" s="1"/>
  <c r="Q65" i="11"/>
  <c r="Q81" i="11" s="1"/>
  <c r="J65" i="10"/>
  <c r="J81" i="10" s="1"/>
  <c r="I79" i="6"/>
  <c r="I65" i="6"/>
  <c r="I81" i="6" s="1"/>
  <c r="Y75" i="6"/>
  <c r="O65" i="6"/>
  <c r="O81" i="6" s="1"/>
  <c r="C43" i="12"/>
  <c r="Y43" i="12" s="1"/>
  <c r="C43" i="11"/>
  <c r="Y43" i="11" s="1"/>
  <c r="C43" i="10"/>
  <c r="Y43" i="10" s="1"/>
  <c r="C43" i="8"/>
  <c r="Y43" i="8" s="1"/>
  <c r="C43" i="7"/>
  <c r="Y43" i="7" s="1"/>
  <c r="C43" i="6"/>
  <c r="Y43" i="6" s="1"/>
  <c r="C42" i="5"/>
  <c r="Y42" i="5" s="1"/>
  <c r="C43" i="9"/>
  <c r="Y43" i="9" s="1"/>
  <c r="C42" i="4"/>
  <c r="Y42" i="4" s="1"/>
  <c r="C44" i="12"/>
  <c r="Y44" i="12" s="1"/>
  <c r="C44" i="10"/>
  <c r="Y44" i="10" s="1"/>
  <c r="C44" i="9"/>
  <c r="Y44" i="9" s="1"/>
  <c r="C44" i="11"/>
  <c r="Y44" i="11" s="1"/>
  <c r="C44" i="7"/>
  <c r="Y44" i="7" s="1"/>
  <c r="C43" i="5"/>
  <c r="Y43" i="5" s="1"/>
  <c r="C43" i="4"/>
  <c r="Y43" i="4" s="1"/>
  <c r="C44" i="8"/>
  <c r="Y44" i="8" s="1"/>
  <c r="C44" i="6"/>
  <c r="Y44" i="6" s="1"/>
  <c r="C42" i="12"/>
  <c r="Y42" i="12" s="1"/>
  <c r="C42" i="11"/>
  <c r="Y42" i="11" s="1"/>
  <c r="C42" i="10"/>
  <c r="Y42" i="10" s="1"/>
  <c r="C42" i="9"/>
  <c r="Y42" i="9" s="1"/>
  <c r="C42" i="8"/>
  <c r="Y42" i="8" s="1"/>
  <c r="C42" i="7"/>
  <c r="Y42" i="7" s="1"/>
  <c r="C42" i="6"/>
  <c r="Y42" i="6" s="1"/>
  <c r="C41" i="5"/>
  <c r="Y41" i="5" s="1"/>
  <c r="C41" i="4"/>
  <c r="Y41" i="4" s="1"/>
  <c r="C20" i="11"/>
  <c r="Y20" i="11" s="1"/>
  <c r="C20" i="12"/>
  <c r="Y20" i="12" s="1"/>
  <c r="C20" i="10"/>
  <c r="Y20" i="10" s="1"/>
  <c r="C20" i="9"/>
  <c r="Y20" i="9" s="1"/>
  <c r="C20" i="7"/>
  <c r="Y20" i="7" s="1"/>
  <c r="C20" i="6"/>
  <c r="Y20" i="6" s="1"/>
  <c r="C19" i="5"/>
  <c r="Y19" i="5" s="1"/>
  <c r="C19" i="4"/>
  <c r="Y19" i="4" s="1"/>
  <c r="C20" i="8"/>
  <c r="Y20" i="8" s="1"/>
  <c r="C49" i="3" l="1"/>
  <c r="Y31" i="3"/>
  <c r="C29" i="4"/>
  <c r="Y10" i="4"/>
  <c r="Y29" i="4" s="1"/>
  <c r="C30" i="8"/>
  <c r="Y10" i="8"/>
  <c r="Y30" i="8" s="1"/>
  <c r="C30" i="11"/>
  <c r="Y10" i="11"/>
  <c r="Y30" i="11" s="1"/>
  <c r="C29" i="5"/>
  <c r="Y10" i="5"/>
  <c r="Y29" i="5" s="1"/>
  <c r="C30" i="9"/>
  <c r="Y10" i="9"/>
  <c r="Y30" i="9" s="1"/>
  <c r="C54" i="3"/>
  <c r="Y51" i="3"/>
  <c r="Y10" i="7"/>
  <c r="Y30" i="7" s="1"/>
  <c r="C30" i="7"/>
  <c r="C30" i="10"/>
  <c r="Y10" i="10"/>
  <c r="Y30" i="10" s="1"/>
  <c r="Y64" i="2"/>
  <c r="Y80" i="2" s="1"/>
  <c r="C30" i="6"/>
  <c r="Y10" i="6"/>
  <c r="Y30" i="6" s="1"/>
  <c r="C30" i="12"/>
  <c r="Y10" i="12"/>
  <c r="Y30" i="12" s="1"/>
  <c r="C64" i="3" l="1"/>
  <c r="C32" i="12"/>
  <c r="C32" i="11"/>
  <c r="C32" i="10"/>
  <c r="C32" i="9"/>
  <c r="C32" i="7"/>
  <c r="C32" i="8"/>
  <c r="C32" i="6"/>
  <c r="C31" i="5"/>
  <c r="C31" i="4"/>
  <c r="Y49" i="3"/>
  <c r="C52" i="11"/>
  <c r="C52" i="10"/>
  <c r="C52" i="9"/>
  <c r="C52" i="12"/>
  <c r="C52" i="6"/>
  <c r="C51" i="5"/>
  <c r="C51" i="4"/>
  <c r="C52" i="8"/>
  <c r="C52" i="7"/>
  <c r="Y54" i="3"/>
  <c r="Y64" i="3" l="1"/>
  <c r="C50" i="11"/>
  <c r="Y32" i="11"/>
  <c r="Y50" i="11" s="1"/>
  <c r="Y51" i="4"/>
  <c r="Y54" i="4" s="1"/>
  <c r="C54" i="4"/>
  <c r="Y52" i="9"/>
  <c r="Y55" i="9" s="1"/>
  <c r="C55" i="9"/>
  <c r="C49" i="4"/>
  <c r="Y31" i="4"/>
  <c r="Y49" i="4" s="1"/>
  <c r="Y64" i="4" s="1"/>
  <c r="C50" i="7"/>
  <c r="Y32" i="7"/>
  <c r="Y50" i="7" s="1"/>
  <c r="C50" i="12"/>
  <c r="Y32" i="12"/>
  <c r="Y50" i="12" s="1"/>
  <c r="Y52" i="10"/>
  <c r="Y55" i="10" s="1"/>
  <c r="C55" i="10"/>
  <c r="Y52" i="8"/>
  <c r="Y55" i="8" s="1"/>
  <c r="C55" i="8"/>
  <c r="C55" i="12"/>
  <c r="Y52" i="12"/>
  <c r="Y55" i="12" s="1"/>
  <c r="C50" i="8"/>
  <c r="Y32" i="8"/>
  <c r="Y50" i="8" s="1"/>
  <c r="Y65" i="8" s="1"/>
  <c r="Y81" i="8" s="1"/>
  <c r="Y51" i="5"/>
  <c r="Y54" i="5" s="1"/>
  <c r="C54" i="5"/>
  <c r="C49" i="5"/>
  <c r="Y31" i="5"/>
  <c r="Y49" i="5" s="1"/>
  <c r="C50" i="9"/>
  <c r="Y32" i="9"/>
  <c r="Y50" i="9" s="1"/>
  <c r="C55" i="7"/>
  <c r="Y52" i="7"/>
  <c r="Y55" i="7" s="1"/>
  <c r="C55" i="6"/>
  <c r="Y52" i="6"/>
  <c r="Y55" i="6" s="1"/>
  <c r="C55" i="11"/>
  <c r="Y52" i="11"/>
  <c r="Y55" i="11" s="1"/>
  <c r="C50" i="6"/>
  <c r="C65" i="6" s="1"/>
  <c r="C81" i="6" s="1"/>
  <c r="Y32" i="6"/>
  <c r="Y50" i="6" s="1"/>
  <c r="Y65" i="6" s="1"/>
  <c r="Y81" i="6" s="1"/>
  <c r="C50" i="10"/>
  <c r="Y32" i="10"/>
  <c r="Y50" i="10" s="1"/>
  <c r="Y65" i="9" l="1"/>
  <c r="Y81" i="9" s="1"/>
  <c r="Y65" i="10"/>
  <c r="Y81" i="10" s="1"/>
  <c r="Y64" i="5"/>
  <c r="Y80" i="5" s="1"/>
  <c r="Y65" i="12"/>
  <c r="Y81" i="12" s="1"/>
  <c r="C65" i="10"/>
  <c r="C81" i="10" s="1"/>
  <c r="C64" i="5"/>
  <c r="C80" i="5" s="1"/>
  <c r="C65" i="12"/>
  <c r="C81" i="12" s="1"/>
  <c r="C65" i="8"/>
  <c r="C81" i="8" s="1"/>
  <c r="C64" i="4"/>
  <c r="Y65" i="7"/>
  <c r="Y81" i="7" s="1"/>
  <c r="Y65" i="11"/>
  <c r="Y81" i="11" s="1"/>
  <c r="C65" i="9"/>
  <c r="C81" i="9" s="1"/>
  <c r="C65" i="7"/>
  <c r="C81" i="7" s="1"/>
  <c r="C65" i="11"/>
  <c r="C81" i="11" s="1"/>
</calcChain>
</file>

<file path=xl/sharedStrings.xml><?xml version="1.0" encoding="utf-8"?>
<sst xmlns="http://schemas.openxmlformats.org/spreadsheetml/2006/main" count="925" uniqueCount="98">
  <si>
    <t xml:space="preserve"> </t>
  </si>
  <si>
    <t>УПРАВЛІННЯ ОСВІТИ ПЕРВОМАЙСЬКОЇ МІСЬКОЇ РАДИ</t>
  </si>
  <si>
    <t>КАРТКА АНАЛІТИЧНОГО ОБЛІКУ КАСОВИХ ВИДАТКІВ</t>
  </si>
  <si>
    <t>за січень 2025 року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</si>
  <si>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</si>
  <si>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</si>
  <si>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</si>
  <si>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</si>
  <si>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</si>
  <si>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</si>
  <si>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</si>
  <si>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</si>
  <si>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</si>
  <si>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</si>
  <si>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</si>
  <si>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</si>
  <si>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</si>
  <si>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</si>
  <si>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</si>
  <si>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</si>
  <si>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</si>
  <si>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</si>
  <si>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</si>
  <si>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</si>
  <si>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</si>
  <si>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</si>
  <si>
    <t>Заклади дошкільної освіти</t>
  </si>
  <si>
    <t>№ 1 Ластівка</t>
  </si>
  <si>
    <t>№ 2 Сонечко</t>
  </si>
  <si>
    <t>№ 3 Дюймовочка</t>
  </si>
  <si>
    <t>№ 5 Золота рибка</t>
  </si>
  <si>
    <t>№ 6 Дзвіночок</t>
  </si>
  <si>
    <t>№ 7 Перлинка</t>
  </si>
  <si>
    <t>№ 8 Вербиченька</t>
  </si>
  <si>
    <t>№ 9 Краплинка</t>
  </si>
  <si>
    <t>№ 10 Білочка</t>
  </si>
  <si>
    <t>№ 11 Дивограй</t>
  </si>
  <si>
    <t>№ 12 Струмочок</t>
  </si>
  <si>
    <t>№ 13 Журавлик</t>
  </si>
  <si>
    <t>№ 14 Казка</t>
  </si>
  <si>
    <t>№ 15 Пізнайко</t>
  </si>
  <si>
    <t>№ 16 Калинонька</t>
  </si>
  <si>
    <t>Грушівський ЗДО Червона калина</t>
  </si>
  <si>
    <t>Кінецьпільський ЗДО Струмочок</t>
  </si>
  <si>
    <t>Підгороднянський ЗДО Ромашка</t>
  </si>
  <si>
    <t>Чаусівський ЗДО</t>
  </si>
  <si>
    <t>Разом по 0611010</t>
  </si>
  <si>
    <t>Гімназії, ліцеї</t>
  </si>
  <si>
    <t>№ 1</t>
  </si>
  <si>
    <t>№ 2</t>
  </si>
  <si>
    <t>№ 3  (1/2)</t>
  </si>
  <si>
    <t>№ 4</t>
  </si>
  <si>
    <t>№ 5</t>
  </si>
  <si>
    <t>№ 6 (1/4)</t>
  </si>
  <si>
    <t>№ 7  (1/2)</t>
  </si>
  <si>
    <t>№ 8</t>
  </si>
  <si>
    <t>№ 9</t>
  </si>
  <si>
    <t>№ 10  (1/2)</t>
  </si>
  <si>
    <t>почат школа № 11  (1/2)</t>
  </si>
  <si>
    <t>Л Лідер</t>
  </si>
  <si>
    <t>Л Престиж</t>
  </si>
  <si>
    <t>Л Ерудит (3/4)</t>
  </si>
  <si>
    <t>Чаусівська гімназія</t>
  </si>
  <si>
    <t>Кінецьпільська гімназія</t>
  </si>
  <si>
    <t>Підгороднянська гімназія</t>
  </si>
  <si>
    <t>Грушівська гімназія</t>
  </si>
  <si>
    <t>Разом по 0611021</t>
  </si>
  <si>
    <t>Заклади позашкільної освіти</t>
  </si>
  <si>
    <t>ДЮЦНВ</t>
  </si>
  <si>
    <t>ЦНТТУМ</t>
  </si>
  <si>
    <t>СЮН</t>
  </si>
  <si>
    <t>Разом по 0611070</t>
  </si>
  <si>
    <t>ІРЦ,  0611151</t>
  </si>
  <si>
    <t>ДЮСШ, 0615031</t>
  </si>
  <si>
    <t>метод. кабінет, 0611160</t>
  </si>
  <si>
    <t>Разом касових видатків за місяць</t>
  </si>
  <si>
    <t>Разом касових видатків з початку року</t>
  </si>
  <si>
    <t>1142 допомога дітям-сиротам</t>
  </si>
  <si>
    <t>за лютий  2025 року</t>
  </si>
  <si>
    <t>за березень  2025 року</t>
  </si>
  <si>
    <t>за квітень  2025 року</t>
  </si>
  <si>
    <t>за травень  2025 року</t>
  </si>
  <si>
    <t>Поповича 110, садочок</t>
  </si>
  <si>
    <t>вечірня школа</t>
  </si>
  <si>
    <t>Забезпечення ін. закл. 0611141</t>
  </si>
  <si>
    <t>господарська група</t>
  </si>
  <si>
    <t>ЦБ</t>
  </si>
  <si>
    <t>Разом 0611141</t>
  </si>
  <si>
    <t>АУ 0610160</t>
  </si>
  <si>
    <t>за червень  2025 року</t>
  </si>
  <si>
    <t>1403 та 1700</t>
  </si>
  <si>
    <t>№ 4 Дельфін</t>
  </si>
  <si>
    <t>за липень  2025 року</t>
  </si>
  <si>
    <t>за серпень  2025 року</t>
  </si>
  <si>
    <t>за вересень  2025 року</t>
  </si>
  <si>
    <t>за жовтень  2025 року</t>
  </si>
  <si>
    <t>за листопад  2025 року</t>
  </si>
  <si>
    <t>за грудень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</si>
</sst>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i/>
      <sz val="11"/>
      <color theme="1"/>
      <name val="Calibri"/>
    </font>
    <font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2" borderId="1" xfId="0" applyFont="1" applyFill="1" applyBorder="1"/>
    <xf numFmtId="0" fontId="6" fillId="0" borderId="0" xfId="0" applyFont="1"/>
    <xf numFmtId="0" fontId="7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2" fillId="0" borderId="0" xfId="0" applyFont="1" applyAlignment="1">
      <alignment horizontal="right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/>
    </xf>
    <xf numFmtId="0" fontId="9" fillId="4" borderId="1" xfId="0" applyFont="1" applyFill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/>
    <xf numFmtId="2" fontId="6" fillId="0" borderId="0" xfId="0" applyNumberFormat="1" applyFont="1"/>
    <xf numFmtId="2" fontId="7" fillId="2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/>
    <xf numFmtId="2" fontId="4" fillId="2" borderId="1" xfId="0" applyNumberFormat="1" applyFont="1" applyFill="1" applyBorder="1"/>
    <xf numFmtId="2" fontId="2" fillId="0" borderId="0" xfId="0" applyNumberFormat="1" applyFont="1" applyAlignment="1">
      <alignment horizontal="right"/>
    </xf>
    <xf numFmtId="2" fontId="8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/>
    <xf numFmtId="2" fontId="2" fillId="6" borderId="1" xfId="0" applyNumberFormat="1" applyFont="1" applyFill="1" applyBorder="1" applyAlignment="1">
      <alignment horizontal="center"/>
    </xf>
    <xf numFmtId="2" fontId="9" fillId="0" borderId="0" xfId="0" applyNumberFormat="1" applyFont="1"/>
    <xf numFmtId="2" fontId="9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7" fillId="0" borderId="0" xfId="0" applyNumberFormat="1" applyFont="1" applyAlignment="1">
      <alignment horizontal="right"/>
    </xf>
    <xf numFmtId="2" fontId="5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8"/>
  <sheetViews>
    <sheetView tabSelected="1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10" sqref="A10:Y18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0" customWidth="1"/>
    <col min="4" max="4" width="13.88671875" customWidth="1"/>
    <col min="5" max="5" width="12.6640625" customWidth="1"/>
    <col min="6" max="6" width="11.6640625" customWidth="1"/>
    <col min="7" max="7" width="14.33203125" customWidth="1"/>
    <col min="8" max="8" width="11.6640625" customWidth="1"/>
    <col min="9" max="9" width="12.44140625" customWidth="1"/>
    <col min="10" max="10" width="12.88671875" customWidth="1"/>
    <col min="11" max="11" width="12.33203125" customWidth="1"/>
    <col min="12" max="12" width="15.5546875" customWidth="1"/>
    <col min="13" max="13" width="16" customWidth="1"/>
    <col min="14" max="14" width="14.44140625" customWidth="1"/>
    <col min="15" max="15" width="11.109375" customWidth="1"/>
    <col min="16" max="16" width="12.88671875" customWidth="1"/>
    <col min="17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A1" s="1" t="s">
        <v>0</v>
      </c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A6" s="5"/>
      <c r="B6" s="5"/>
      <c r="C6" s="5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  <c r="S6" s="5"/>
      <c r="T6" s="5"/>
      <c r="U6" s="5"/>
      <c r="V6" s="5"/>
      <c r="W6" s="5"/>
      <c r="X6" s="5"/>
      <c r="Y6" s="5"/>
      <c r="Z6" s="5"/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4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 t="s">
        <v>25</v>
      </c>
      <c r="X8" s="6"/>
      <c r="Y8" s="7" t="s">
        <v>25</v>
      </c>
      <c r="Z8" s="6"/>
    </row>
    <row r="9" spans="1:26" ht="13.5" customHeight="1" x14ac:dyDescent="0.3">
      <c r="A9" s="4">
        <v>2</v>
      </c>
      <c r="B9" s="4" t="s">
        <v>69</v>
      </c>
      <c r="C9" s="3"/>
      <c r="D9" s="4">
        <v>153356.65</v>
      </c>
      <c r="E9" s="4">
        <v>34321.800000000003</v>
      </c>
      <c r="L9" s="3">
        <v>21936.2</v>
      </c>
      <c r="W9" s="4">
        <f t="shared" ref="W9" si="0">SUM(D9:V9)</f>
        <v>209614.65000000002</v>
      </c>
      <c r="Y9" s="4">
        <f t="shared" ref="Y9" si="1">C9+W9</f>
        <v>209614.65000000002</v>
      </c>
    </row>
    <row r="10" spans="1:26" ht="13.5" customHeight="1" x14ac:dyDescent="0.3">
      <c r="A10" s="27"/>
      <c r="B10" s="28"/>
      <c r="C10" s="28"/>
      <c r="L10" s="15"/>
      <c r="W10" s="3"/>
    </row>
    <row r="11" spans="1:26" ht="13.5" customHeight="1" x14ac:dyDescent="0.3">
      <c r="A11" s="3"/>
      <c r="B11" s="3"/>
      <c r="C11" s="3"/>
      <c r="D11" s="15"/>
      <c r="E11" s="15"/>
      <c r="W11" s="3"/>
    </row>
    <row r="12" spans="1:26" ht="13.5" customHeight="1" x14ac:dyDescent="0.3">
      <c r="A12" s="29"/>
      <c r="B12" s="30"/>
      <c r="C12" s="28"/>
      <c r="L12" s="3"/>
      <c r="W12" s="3"/>
    </row>
    <row r="13" spans="1:26" ht="13.5" customHeight="1" x14ac:dyDescent="0.3">
      <c r="A13" s="14"/>
      <c r="B13" s="1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6" ht="13.5" customHeight="1" x14ac:dyDescent="0.3">
      <c r="C14" s="3"/>
      <c r="W14" s="3"/>
    </row>
    <row r="15" spans="1:26" ht="13.5" customHeight="1" x14ac:dyDescent="0.3">
      <c r="A15" s="14"/>
      <c r="B15" s="16"/>
      <c r="C15" s="14"/>
      <c r="D15" s="14"/>
      <c r="E15" s="14"/>
      <c r="F15" s="14"/>
      <c r="G15" s="14"/>
      <c r="H15" s="14"/>
      <c r="I15" s="14"/>
      <c r="J15" s="14"/>
      <c r="K15" s="14"/>
      <c r="L15" s="17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6" ht="13.5" customHeight="1" x14ac:dyDescent="0.3">
      <c r="C16" s="3"/>
    </row>
    <row r="17" spans="1:26" ht="13.5" customHeight="1" x14ac:dyDescent="0.3">
      <c r="A17" s="22"/>
      <c r="B17" s="20"/>
      <c r="C17" s="3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1:26" ht="13.5" customHeight="1" x14ac:dyDescent="0.3">
      <c r="C18" s="3"/>
    </row>
    <row r="19" spans="1:26" ht="13.5" customHeight="1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  <c r="X19" s="24"/>
      <c r="Y19" s="24"/>
      <c r="Z19" s="24"/>
    </row>
    <row r="20" spans="1:26" ht="13.5" customHeight="1" x14ac:dyDescent="0.3">
      <c r="C20" s="3"/>
    </row>
    <row r="21" spans="1:26" ht="13.5" customHeight="1" x14ac:dyDescent="0.3">
      <c r="C21" s="3"/>
    </row>
    <row r="22" spans="1:26" ht="13.5" customHeight="1" x14ac:dyDescent="0.3">
      <c r="C22" s="3"/>
    </row>
    <row r="23" spans="1:26" ht="13.5" customHeight="1" x14ac:dyDescent="0.3">
      <c r="C23" s="3"/>
    </row>
    <row r="24" spans="1:26" ht="13.5" customHeight="1" x14ac:dyDescent="0.3">
      <c r="C24" s="3"/>
    </row>
    <row r="25" spans="1:26" ht="13.5" customHeight="1" x14ac:dyDescent="0.3">
      <c r="C25" s="3"/>
    </row>
    <row r="26" spans="1:26" ht="13.5" customHeight="1" x14ac:dyDescent="0.3">
      <c r="C26" s="3"/>
    </row>
    <row r="27" spans="1:26" ht="13.5" customHeight="1" x14ac:dyDescent="0.3">
      <c r="C27" s="3"/>
    </row>
    <row r="28" spans="1:26" ht="13.5" customHeight="1" x14ac:dyDescent="0.3">
      <c r="C28" s="3"/>
    </row>
    <row r="29" spans="1:26" ht="13.5" customHeight="1" x14ac:dyDescent="0.3">
      <c r="C29" s="3"/>
    </row>
    <row r="30" spans="1:26" ht="13.5" customHeight="1" x14ac:dyDescent="0.3">
      <c r="C30" s="3"/>
    </row>
    <row r="31" spans="1:26" ht="13.5" customHeight="1" x14ac:dyDescent="0.3">
      <c r="C31" s="3"/>
    </row>
    <row r="32" spans="1:26" ht="13.5" customHeight="1" x14ac:dyDescent="0.3">
      <c r="C32" s="3"/>
    </row>
    <row r="33" spans="3:3" ht="13.5" customHeight="1" x14ac:dyDescent="0.3">
      <c r="C33" s="3"/>
    </row>
    <row r="34" spans="3:3" ht="13.5" customHeight="1" x14ac:dyDescent="0.3">
      <c r="C34" s="3"/>
    </row>
    <row r="35" spans="3:3" ht="13.5" customHeight="1" x14ac:dyDescent="0.3">
      <c r="C35" s="3"/>
    </row>
    <row r="36" spans="3:3" ht="13.5" customHeight="1" x14ac:dyDescent="0.3">
      <c r="C36" s="3"/>
    </row>
    <row r="37" spans="3:3" ht="13.5" customHeight="1" x14ac:dyDescent="0.3">
      <c r="C37" s="3"/>
    </row>
    <row r="38" spans="3:3" ht="13.5" customHeight="1" x14ac:dyDescent="0.3">
      <c r="C38" s="3"/>
    </row>
    <row r="39" spans="3:3" ht="13.5" customHeight="1" x14ac:dyDescent="0.3">
      <c r="C39" s="3"/>
    </row>
    <row r="40" spans="3:3" ht="13.5" customHeight="1" x14ac:dyDescent="0.3">
      <c r="C40" s="3"/>
    </row>
    <row r="41" spans="3:3" ht="13.5" customHeight="1" x14ac:dyDescent="0.3">
      <c r="C41" s="3"/>
    </row>
    <row r="42" spans="3:3" ht="13.5" customHeight="1" x14ac:dyDescent="0.3">
      <c r="C42" s="3"/>
    </row>
    <row r="43" spans="3:3" ht="13.5" customHeight="1" x14ac:dyDescent="0.3">
      <c r="C43" s="3"/>
    </row>
    <row r="44" spans="3:3" ht="13.5" customHeight="1" x14ac:dyDescent="0.3">
      <c r="C44" s="3"/>
    </row>
    <row r="45" spans="3:3" ht="13.5" customHeight="1" x14ac:dyDescent="0.3">
      <c r="C45" s="3"/>
    </row>
    <row r="46" spans="3:3" ht="13.5" customHeight="1" x14ac:dyDescent="0.3">
      <c r="C46" s="3"/>
    </row>
    <row r="47" spans="3:3" ht="13.5" customHeight="1" x14ac:dyDescent="0.3">
      <c r="C47" s="3"/>
    </row>
    <row r="48" spans="3:3" ht="13.5" customHeight="1" x14ac:dyDescent="0.3">
      <c r="C48" s="3"/>
    </row>
    <row r="49" spans="3:3" ht="13.5" customHeight="1" x14ac:dyDescent="0.3">
      <c r="C49" s="3"/>
    </row>
    <row r="50" spans="3:3" ht="13.5" customHeight="1" x14ac:dyDescent="0.3">
      <c r="C50" s="3"/>
    </row>
    <row r="51" spans="3:3" ht="13.5" customHeight="1" x14ac:dyDescent="0.3">
      <c r="C51" s="3"/>
    </row>
    <row r="52" spans="3:3" ht="13.5" customHeight="1" x14ac:dyDescent="0.3">
      <c r="C52" s="3"/>
    </row>
    <row r="53" spans="3:3" ht="13.5" customHeight="1" x14ac:dyDescent="0.3">
      <c r="C53" s="3"/>
    </row>
    <row r="54" spans="3:3" ht="13.5" customHeight="1" x14ac:dyDescent="0.3">
      <c r="C54" s="3"/>
    </row>
    <row r="55" spans="3:3" ht="13.5" customHeight="1" x14ac:dyDescent="0.3">
      <c r="C55" s="3"/>
    </row>
    <row r="56" spans="3:3" ht="13.5" customHeight="1" x14ac:dyDescent="0.3">
      <c r="C56" s="3"/>
    </row>
    <row r="57" spans="3:3" ht="13.5" customHeight="1" x14ac:dyDescent="0.3">
      <c r="C57" s="3"/>
    </row>
    <row r="58" spans="3:3" ht="13.5" customHeight="1" x14ac:dyDescent="0.3">
      <c r="C58" s="3"/>
    </row>
    <row r="59" spans="3:3" ht="13.5" customHeight="1" x14ac:dyDescent="0.3">
      <c r="C59" s="3"/>
    </row>
    <row r="60" spans="3:3" ht="13.5" customHeight="1" x14ac:dyDescent="0.3">
      <c r="C60" s="3"/>
    </row>
    <row r="61" spans="3:3" ht="13.5" customHeight="1" x14ac:dyDescent="0.3">
      <c r="C61" s="3"/>
    </row>
    <row r="62" spans="3:3" ht="13.5" customHeight="1" x14ac:dyDescent="0.3">
      <c r="C62" s="3"/>
    </row>
    <row r="63" spans="3:3" ht="13.5" customHeight="1" x14ac:dyDescent="0.3">
      <c r="C63" s="3"/>
    </row>
    <row r="64" spans="3:3" ht="13.5" customHeight="1" x14ac:dyDescent="0.3">
      <c r="C64" s="3"/>
    </row>
    <row r="65" spans="3:3" ht="13.5" customHeight="1" x14ac:dyDescent="0.3">
      <c r="C65" s="3"/>
    </row>
    <row r="66" spans="3:3" ht="13.5" customHeight="1" x14ac:dyDescent="0.3">
      <c r="C66" s="3"/>
    </row>
    <row r="67" spans="3:3" ht="13.5" customHeight="1" x14ac:dyDescent="0.3">
      <c r="C67" s="3"/>
    </row>
    <row r="68" spans="3:3" ht="13.5" customHeight="1" x14ac:dyDescent="0.3">
      <c r="C68" s="3"/>
    </row>
    <row r="69" spans="3:3" ht="13.5" customHeight="1" x14ac:dyDescent="0.3">
      <c r="C69" s="3"/>
    </row>
    <row r="70" spans="3:3" ht="13.5" customHeight="1" x14ac:dyDescent="0.3">
      <c r="C70" s="3"/>
    </row>
    <row r="71" spans="3:3" ht="13.5" customHeight="1" x14ac:dyDescent="0.3">
      <c r="C71" s="3"/>
    </row>
    <row r="72" spans="3:3" ht="13.5" customHeight="1" x14ac:dyDescent="0.3">
      <c r="C72" s="3"/>
    </row>
    <row r="73" spans="3:3" ht="13.5" customHeight="1" x14ac:dyDescent="0.3">
      <c r="C73" s="3"/>
    </row>
    <row r="74" spans="3:3" ht="13.5" customHeight="1" x14ac:dyDescent="0.3">
      <c r="C74" s="3"/>
    </row>
    <row r="75" spans="3:3" ht="13.5" customHeight="1" x14ac:dyDescent="0.3">
      <c r="C75" s="3"/>
    </row>
    <row r="76" spans="3:3" ht="13.5" customHeight="1" x14ac:dyDescent="0.3">
      <c r="C76" s="3"/>
    </row>
    <row r="77" spans="3:3" ht="13.5" customHeight="1" x14ac:dyDescent="0.3">
      <c r="C77" s="3"/>
    </row>
    <row r="78" spans="3:3" ht="13.5" customHeight="1" x14ac:dyDescent="0.3">
      <c r="C78" s="3"/>
    </row>
    <row r="79" spans="3:3" ht="13.5" customHeight="1" x14ac:dyDescent="0.3">
      <c r="C79" s="3"/>
    </row>
    <row r="80" spans="3:3" ht="13.5" customHeight="1" x14ac:dyDescent="0.3">
      <c r="C80" s="3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95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96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97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78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'січень 2025'!D19</f>
        <v>0</v>
      </c>
      <c r="E8" s="6">
        <f>'січень 2025'!E19</f>
        <v>0</v>
      </c>
      <c r="F8" s="6">
        <f>'січень 2025'!F19</f>
        <v>0</v>
      </c>
      <c r="G8" s="6">
        <f>'січень 2025'!G19</f>
        <v>0</v>
      </c>
      <c r="H8" s="6">
        <f>'січень 2025'!H19</f>
        <v>0</v>
      </c>
      <c r="I8" s="6">
        <f>'січень 2025'!I19</f>
        <v>0</v>
      </c>
      <c r="J8" s="6">
        <f>'січень 2025'!J19</f>
        <v>0</v>
      </c>
      <c r="K8" s="6">
        <f>'січень 2025'!K19</f>
        <v>0</v>
      </c>
      <c r="L8" s="6">
        <f>'січень 2025'!L19</f>
        <v>0</v>
      </c>
      <c r="M8" s="6">
        <f>'січень 2025'!M19</f>
        <v>0</v>
      </c>
      <c r="N8" s="6">
        <f>'січень 2025'!N19</f>
        <v>0</v>
      </c>
      <c r="O8" s="6">
        <f>'січень 2025'!O19</f>
        <v>0</v>
      </c>
      <c r="P8" s="6">
        <f>'січень 2025'!P19</f>
        <v>0</v>
      </c>
      <c r="Q8" s="6">
        <f>'січень 2025'!Q19</f>
        <v>0</v>
      </c>
      <c r="R8" s="6">
        <f>'січень 2025'!R19</f>
        <v>0</v>
      </c>
      <c r="S8" s="6">
        <f>'січень 2025'!S19</f>
        <v>0</v>
      </c>
      <c r="T8" s="6">
        <f>'січень 2025'!T19</f>
        <v>0</v>
      </c>
      <c r="U8" s="6">
        <f>'січень 2025'!U19</f>
        <v>0</v>
      </c>
      <c r="V8" s="6">
        <f>'січень 2025'!V19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'січень 2025'!#REF!</f>
        <v>#REF!</v>
      </c>
      <c r="D10" s="3">
        <v>427840.34</v>
      </c>
      <c r="E10" s="3">
        <v>97347.23</v>
      </c>
      <c r="F10" s="4">
        <v>304.2</v>
      </c>
      <c r="H10" s="4">
        <v>103932.04</v>
      </c>
      <c r="J10" s="4">
        <v>634.30999999999995</v>
      </c>
      <c r="L10" s="4">
        <v>486434.61</v>
      </c>
      <c r="M10" s="4">
        <v>6138</v>
      </c>
      <c r="N10" s="4">
        <v>55009.17</v>
      </c>
      <c r="P10" s="4">
        <v>3183.33</v>
      </c>
      <c r="W10" s="4">
        <f t="shared" ref="W10:W28" si="0">SUM(D10:V10)</f>
        <v>1180823.23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'січень 2025'!#REF!</f>
        <v>#REF!</v>
      </c>
      <c r="D11" s="3">
        <v>397265.7</v>
      </c>
      <c r="E11" s="3">
        <v>88144.320000000007</v>
      </c>
      <c r="F11" s="4">
        <v>304.2</v>
      </c>
      <c r="H11" s="4">
        <v>65253.66</v>
      </c>
      <c r="J11" s="4">
        <v>697.11</v>
      </c>
      <c r="L11" s="4">
        <v>407620.89</v>
      </c>
      <c r="M11" s="4">
        <v>4092</v>
      </c>
      <c r="N11" s="4">
        <v>40532.29</v>
      </c>
      <c r="P11" s="4">
        <v>823.28</v>
      </c>
      <c r="W11" s="4">
        <f t="shared" si="0"/>
        <v>1004733.4500000001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'січень 2025'!#REF!</f>
        <v>#REF!</v>
      </c>
      <c r="D12" s="3">
        <v>222822.38</v>
      </c>
      <c r="E12" s="3">
        <v>53690.42</v>
      </c>
      <c r="F12" s="4">
        <v>304.2</v>
      </c>
      <c r="H12" s="4">
        <v>21041.23</v>
      </c>
      <c r="J12" s="4">
        <v>444.31</v>
      </c>
      <c r="M12" s="4">
        <v>1785</v>
      </c>
      <c r="N12" s="4">
        <v>49252.38</v>
      </c>
      <c r="O12" s="3">
        <v>60066.54</v>
      </c>
      <c r="P12" s="4">
        <v>3183.33</v>
      </c>
      <c r="R12" s="4">
        <v>506.06</v>
      </c>
      <c r="W12" s="4">
        <f t="shared" si="0"/>
        <v>413095.85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'січень 2025'!#REF!</f>
        <v>#REF!</v>
      </c>
      <c r="D13" s="3">
        <v>455951.19</v>
      </c>
      <c r="E13" s="3">
        <v>98462.1</v>
      </c>
      <c r="F13" s="4">
        <v>304.2</v>
      </c>
      <c r="H13" s="4">
        <v>91607.5</v>
      </c>
      <c r="J13" s="4">
        <v>702.31</v>
      </c>
      <c r="L13" s="4">
        <v>414063.55</v>
      </c>
      <c r="M13" s="4">
        <v>6820</v>
      </c>
      <c r="N13" s="4">
        <v>75141.73</v>
      </c>
      <c r="O13" s="3"/>
      <c r="P13" s="4">
        <v>1306.7</v>
      </c>
      <c r="W13" s="4">
        <f t="shared" si="0"/>
        <v>1144359.28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'січень 2025'!#REF!</f>
        <v>#REF!</v>
      </c>
      <c r="D14" s="3">
        <v>326528.39</v>
      </c>
      <c r="E14" s="3">
        <v>72685.53</v>
      </c>
      <c r="F14" s="4">
        <v>304.2</v>
      </c>
      <c r="H14" s="4">
        <v>85945.74</v>
      </c>
      <c r="J14" s="4">
        <v>534.30999999999995</v>
      </c>
      <c r="L14" s="4">
        <v>524296.47</v>
      </c>
      <c r="M14" s="4">
        <v>2728</v>
      </c>
      <c r="N14" s="4">
        <v>35881.07</v>
      </c>
      <c r="O14" s="3"/>
      <c r="P14" s="4">
        <v>4994.5</v>
      </c>
      <c r="W14" s="4">
        <f t="shared" si="0"/>
        <v>1053898.21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'січень 2025'!#REF!</f>
        <v>#REF!</v>
      </c>
      <c r="D15" s="3">
        <v>475770.65</v>
      </c>
      <c r="E15" s="3">
        <v>107728.44</v>
      </c>
      <c r="F15" s="4">
        <v>304.2</v>
      </c>
      <c r="H15" s="4">
        <v>118738.05</v>
      </c>
      <c r="J15" s="4">
        <v>839.91</v>
      </c>
      <c r="L15" s="4">
        <v>373469.18</v>
      </c>
      <c r="M15" s="4">
        <v>6479</v>
      </c>
      <c r="N15" s="4">
        <v>123352.31</v>
      </c>
      <c r="O15" s="3"/>
      <c r="P15" s="4">
        <v>4209.8999999999996</v>
      </c>
      <c r="W15" s="4">
        <f t="shared" si="0"/>
        <v>1210891.6400000001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'січень 2025'!#REF!</f>
        <v>#REF!</v>
      </c>
      <c r="D16" s="3">
        <v>355523.84000000003</v>
      </c>
      <c r="E16" s="3">
        <v>79727.429999999993</v>
      </c>
      <c r="F16" s="4">
        <v>304.2</v>
      </c>
      <c r="H16" s="4">
        <v>58639.28</v>
      </c>
      <c r="J16" s="4">
        <v>509.5</v>
      </c>
      <c r="M16" s="4">
        <v>1700</v>
      </c>
      <c r="N16" s="4">
        <v>47869.88</v>
      </c>
      <c r="O16" s="3">
        <v>95621.14</v>
      </c>
      <c r="P16" s="4">
        <v>9100</v>
      </c>
      <c r="R16" s="4">
        <v>506.06</v>
      </c>
      <c r="W16" s="4">
        <f t="shared" si="0"/>
        <v>649501.33000000007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'січень 2025'!#REF!</f>
        <v>#REF!</v>
      </c>
      <c r="D17" s="3">
        <v>263801.52</v>
      </c>
      <c r="E17" s="3">
        <v>55240.35</v>
      </c>
      <c r="F17" s="4">
        <v>304.2</v>
      </c>
      <c r="H17" s="4">
        <v>73940.070000000007</v>
      </c>
      <c r="J17" s="4">
        <v>669.1</v>
      </c>
      <c r="L17" s="4">
        <v>237556.33</v>
      </c>
      <c r="M17" s="4">
        <v>3410</v>
      </c>
      <c r="N17" s="4">
        <v>37047.550000000003</v>
      </c>
      <c r="O17" s="3"/>
      <c r="P17" s="4">
        <v>3348</v>
      </c>
      <c r="W17" s="4">
        <f t="shared" si="0"/>
        <v>675317.12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'січень 2025'!#REF!</f>
        <v>#REF!</v>
      </c>
      <c r="D18" s="3">
        <v>348743.43</v>
      </c>
      <c r="E18" s="3">
        <v>76260.070000000007</v>
      </c>
      <c r="F18" s="4">
        <v>304.2</v>
      </c>
      <c r="H18" s="4">
        <v>89337.5</v>
      </c>
      <c r="J18" s="4">
        <v>611.1</v>
      </c>
      <c r="L18" s="4">
        <v>270425.59000000003</v>
      </c>
      <c r="M18" s="4">
        <v>4433</v>
      </c>
      <c r="N18" s="4">
        <v>19377.560000000001</v>
      </c>
      <c r="O18" s="3"/>
      <c r="P18" s="4">
        <v>493.97</v>
      </c>
      <c r="W18" s="4">
        <f t="shared" si="0"/>
        <v>809986.42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'січень 2025'!#REF!</f>
        <v>#REF!</v>
      </c>
      <c r="D19" s="3">
        <v>210814.95</v>
      </c>
      <c r="E19" s="3">
        <v>48343.09</v>
      </c>
      <c r="F19" s="4">
        <v>304.2</v>
      </c>
      <c r="H19" s="4">
        <v>45844.03</v>
      </c>
      <c r="J19" s="4">
        <v>608.29999999999995</v>
      </c>
      <c r="L19" s="4">
        <v>486792.43</v>
      </c>
      <c r="M19" s="4">
        <v>4092</v>
      </c>
      <c r="N19" s="4">
        <v>31394.87</v>
      </c>
      <c r="O19" s="3"/>
      <c r="P19" s="4">
        <v>987.93</v>
      </c>
      <c r="W19" s="4">
        <f t="shared" si="0"/>
        <v>829181.8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'січень 2025'!#REF!</f>
        <v>#REF!</v>
      </c>
      <c r="D20" s="3">
        <v>317260.56</v>
      </c>
      <c r="E20" s="3">
        <v>70671.320000000007</v>
      </c>
      <c r="F20" s="4">
        <v>304.2</v>
      </c>
      <c r="H20" s="4">
        <v>88010.32</v>
      </c>
      <c r="J20" s="4">
        <v>626.29999999999995</v>
      </c>
      <c r="M20" s="4">
        <v>4675</v>
      </c>
      <c r="N20" s="4">
        <v>54620.35</v>
      </c>
      <c r="O20" s="3">
        <v>119976.73</v>
      </c>
      <c r="P20" s="4">
        <v>18454.02</v>
      </c>
      <c r="R20" s="4">
        <v>506.07</v>
      </c>
      <c r="W20" s="4">
        <f t="shared" si="0"/>
        <v>675104.87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'січень 2025'!#REF!</f>
        <v>#REF!</v>
      </c>
      <c r="D21" s="3">
        <v>263010.24</v>
      </c>
      <c r="E21" s="3">
        <v>61671.67</v>
      </c>
      <c r="F21" s="4">
        <v>304.2</v>
      </c>
      <c r="H21" s="4">
        <v>50538.95</v>
      </c>
      <c r="J21" s="4">
        <v>469.9</v>
      </c>
      <c r="M21" s="4">
        <v>1700</v>
      </c>
      <c r="N21" s="4">
        <v>44424.45</v>
      </c>
      <c r="O21" s="3">
        <v>79770.95</v>
      </c>
      <c r="P21" s="4">
        <v>3587.93</v>
      </c>
      <c r="R21" s="4">
        <v>506.06</v>
      </c>
      <c r="W21" s="4">
        <f t="shared" si="0"/>
        <v>505984.35000000003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'січень 2025'!#REF!</f>
        <v>#REF!</v>
      </c>
      <c r="D22" s="3">
        <v>330544.81</v>
      </c>
      <c r="E22" s="3">
        <v>69590.899999999994</v>
      </c>
      <c r="F22" s="4">
        <v>304.2</v>
      </c>
      <c r="H22" s="4">
        <v>82747.240000000005</v>
      </c>
      <c r="J22" s="4">
        <v>549.9</v>
      </c>
      <c r="M22" s="4">
        <v>3410</v>
      </c>
      <c r="N22" s="4">
        <v>46757.41</v>
      </c>
      <c r="O22" s="3">
        <v>116887.44</v>
      </c>
      <c r="P22" s="4">
        <v>329.31</v>
      </c>
      <c r="R22" s="4">
        <v>506.06</v>
      </c>
      <c r="W22" s="4">
        <f t="shared" si="0"/>
        <v>651627.27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'січень 2025'!#REF!</f>
        <v>#REF!</v>
      </c>
      <c r="D23" s="3">
        <v>514672.18</v>
      </c>
      <c r="E23" s="3">
        <v>113160.28</v>
      </c>
      <c r="F23" s="4">
        <v>304.2</v>
      </c>
      <c r="H23" s="4">
        <v>157135.49</v>
      </c>
      <c r="J23" s="4">
        <v>907.9</v>
      </c>
      <c r="L23" s="4">
        <v>346622.66</v>
      </c>
      <c r="M23" s="4">
        <v>5115</v>
      </c>
      <c r="N23" s="4">
        <v>58821.82</v>
      </c>
      <c r="O23" s="3"/>
      <c r="P23" s="4">
        <v>1756.32</v>
      </c>
      <c r="W23" s="4">
        <f t="shared" si="0"/>
        <v>1198495.8500000001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'січень 2025'!#REF!</f>
        <v>#REF!</v>
      </c>
      <c r="D24" s="3">
        <v>198934.59</v>
      </c>
      <c r="E24" s="3">
        <v>46934.5</v>
      </c>
      <c r="F24" s="4">
        <v>152.1</v>
      </c>
      <c r="H24" s="4">
        <v>43190.98</v>
      </c>
      <c r="J24" s="4">
        <v>376.7</v>
      </c>
      <c r="L24" s="4">
        <v>162924.79</v>
      </c>
      <c r="M24" s="4">
        <v>1023</v>
      </c>
      <c r="N24" s="4">
        <v>47308.25</v>
      </c>
      <c r="O24" s="3"/>
      <c r="P24" s="4">
        <v>493.97</v>
      </c>
      <c r="W24" s="4">
        <f t="shared" si="0"/>
        <v>501338.88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'січень 2025'!#REF!</f>
        <v>#REF!</v>
      </c>
      <c r="D25" s="3">
        <v>108545.56</v>
      </c>
      <c r="E25" s="3">
        <v>22556.27</v>
      </c>
      <c r="F25" s="4">
        <v>152.1</v>
      </c>
      <c r="H25" s="4">
        <v>6701.07</v>
      </c>
      <c r="J25" s="4">
        <v>541.6</v>
      </c>
      <c r="L25" s="3"/>
      <c r="N25" s="4">
        <v>36442.71</v>
      </c>
      <c r="O25" s="3"/>
      <c r="P25" s="4">
        <v>164.66</v>
      </c>
      <c r="R25" s="4">
        <v>1706.93</v>
      </c>
      <c r="W25" s="4">
        <f t="shared" si="0"/>
        <v>176810.9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'січень 2025'!#REF!</f>
        <v>#REF!</v>
      </c>
      <c r="D26" s="3">
        <v>156927.72</v>
      </c>
      <c r="E26" s="3">
        <v>33330.519999999997</v>
      </c>
      <c r="F26" s="4">
        <v>152.1</v>
      </c>
      <c r="H26" s="4">
        <v>11759.21</v>
      </c>
      <c r="J26" s="4">
        <v>1020.3</v>
      </c>
      <c r="L26" s="3"/>
      <c r="M26" s="4">
        <v>1217.52</v>
      </c>
      <c r="N26" s="4">
        <v>28849.8</v>
      </c>
      <c r="O26" s="3">
        <v>71101.17</v>
      </c>
      <c r="R26" s="4">
        <v>506.06</v>
      </c>
      <c r="W26" s="4">
        <f t="shared" si="0"/>
        <v>304864.39999999997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'січень 2025'!#REF!</f>
        <v>#REF!</v>
      </c>
      <c r="D27" s="3">
        <v>132321.29</v>
      </c>
      <c r="E27" s="3">
        <v>28200.42</v>
      </c>
      <c r="F27" s="4">
        <v>152.1</v>
      </c>
      <c r="H27" s="4">
        <v>21405.06</v>
      </c>
      <c r="J27" s="4">
        <v>1331.8</v>
      </c>
      <c r="L27" s="3"/>
      <c r="M27" s="4">
        <v>3314.36</v>
      </c>
      <c r="N27" s="4">
        <v>20122.8</v>
      </c>
      <c r="R27" s="4">
        <v>1706.93</v>
      </c>
      <c r="W27" s="4">
        <f t="shared" si="0"/>
        <v>208554.75999999998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'січень 2025'!#REF!</f>
        <v>#REF!</v>
      </c>
      <c r="D28" s="3">
        <v>30240.87</v>
      </c>
      <c r="E28" s="3">
        <v>6652.99</v>
      </c>
      <c r="H28" s="4">
        <v>12512.52</v>
      </c>
      <c r="L28" s="3"/>
      <c r="W28" s="4">
        <f t="shared" si="0"/>
        <v>49406.380000000005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5537520.209999999</v>
      </c>
      <c r="E29" s="9">
        <f t="shared" si="2"/>
        <v>1230397.8499999999</v>
      </c>
      <c r="F29" s="9">
        <f t="shared" si="2"/>
        <v>4867.2000000000007</v>
      </c>
      <c r="G29" s="9">
        <f t="shared" si="2"/>
        <v>0</v>
      </c>
      <c r="H29" s="9">
        <f t="shared" si="2"/>
        <v>1228279.9400000002</v>
      </c>
      <c r="I29" s="9">
        <f t="shared" si="2"/>
        <v>0</v>
      </c>
      <c r="J29" s="9">
        <f t="shared" si="2"/>
        <v>12074.66</v>
      </c>
      <c r="K29" s="9">
        <f t="shared" si="2"/>
        <v>0</v>
      </c>
      <c r="L29" s="9">
        <f t="shared" si="2"/>
        <v>3710206.5000000005</v>
      </c>
      <c r="M29" s="9">
        <f t="shared" si="2"/>
        <v>62131.88</v>
      </c>
      <c r="N29" s="9">
        <f t="shared" si="2"/>
        <v>852206.4</v>
      </c>
      <c r="O29" s="9">
        <f t="shared" si="2"/>
        <v>543423.97</v>
      </c>
      <c r="P29" s="9">
        <f t="shared" si="2"/>
        <v>56417.150000000009</v>
      </c>
      <c r="Q29" s="9">
        <f t="shared" si="2"/>
        <v>0</v>
      </c>
      <c r="R29" s="9">
        <f t="shared" si="2"/>
        <v>6450.2300000000005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13243975.99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'січень 2025'!#REF!</f>
        <v>#REF!</v>
      </c>
      <c r="D31" s="4">
        <v>833966.46</v>
      </c>
      <c r="E31" s="4">
        <v>187428.61</v>
      </c>
      <c r="F31" s="4">
        <v>760.5</v>
      </c>
      <c r="H31" s="4">
        <v>61336.17</v>
      </c>
      <c r="I31" s="4">
        <v>90821.42</v>
      </c>
      <c r="J31" s="3">
        <v>3444.97</v>
      </c>
      <c r="M31" s="4">
        <v>2125</v>
      </c>
      <c r="N31" s="4">
        <v>81902.48</v>
      </c>
      <c r="O31" s="3">
        <v>208156.41</v>
      </c>
      <c r="P31" s="4">
        <v>1317.24</v>
      </c>
      <c r="R31" s="4">
        <v>709.39</v>
      </c>
      <c r="W31" s="4">
        <f t="shared" ref="W31:W48" si="3">SUM(D31:V31)</f>
        <v>1471968.6499999997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'січень 2025'!#REF!</f>
        <v>#REF!</v>
      </c>
      <c r="D32" s="4">
        <v>774141.33</v>
      </c>
      <c r="E32" s="4">
        <v>166522.76</v>
      </c>
      <c r="F32" s="4">
        <v>304.2</v>
      </c>
      <c r="J32" s="3">
        <v>4314.78</v>
      </c>
      <c r="M32" s="4">
        <v>212.5</v>
      </c>
      <c r="N32" s="4">
        <v>50569.61</v>
      </c>
      <c r="O32" s="3">
        <v>119894.15</v>
      </c>
      <c r="P32" s="4">
        <v>4851.83</v>
      </c>
      <c r="R32" s="4">
        <v>709.38</v>
      </c>
      <c r="W32" s="4">
        <f t="shared" si="3"/>
        <v>1121520.5399999998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'січень 2025'!#REF!</f>
        <v>#REF!</v>
      </c>
      <c r="D33" s="4">
        <v>466194.52</v>
      </c>
      <c r="E33" s="4">
        <v>103279.58</v>
      </c>
      <c r="F33" s="4">
        <v>33694.5</v>
      </c>
      <c r="H33" s="4">
        <v>21570.39</v>
      </c>
      <c r="I33" s="4">
        <v>40147.440000000002</v>
      </c>
      <c r="J33" s="3">
        <v>1532.73</v>
      </c>
      <c r="M33" s="4">
        <v>1275</v>
      </c>
      <c r="N33" s="4">
        <v>38299.93</v>
      </c>
      <c r="O33" s="3">
        <v>125114.17</v>
      </c>
      <c r="P33" s="4">
        <v>6463.9</v>
      </c>
      <c r="R33" s="4">
        <v>709.38</v>
      </c>
      <c r="W33" s="4">
        <f t="shared" si="3"/>
        <v>838281.54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'січень 2025'!#REF!</f>
        <v>#REF!</v>
      </c>
      <c r="D34" s="4">
        <v>1063341.6100000001</v>
      </c>
      <c r="E34" s="4">
        <v>235377.86</v>
      </c>
      <c r="F34" s="4">
        <v>760.5</v>
      </c>
      <c r="H34" s="4">
        <v>56309.19</v>
      </c>
      <c r="I34" s="4">
        <v>120568.6</v>
      </c>
      <c r="J34" s="3">
        <v>4227.5200000000004</v>
      </c>
      <c r="L34" s="4">
        <v>419993.69</v>
      </c>
      <c r="M34" s="4">
        <v>3751</v>
      </c>
      <c r="N34" s="4">
        <v>35264.92</v>
      </c>
      <c r="O34" s="3"/>
      <c r="P34" s="4">
        <v>1975.86</v>
      </c>
      <c r="W34" s="4">
        <f t="shared" si="3"/>
        <v>1941570.7500000002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'січень 2025'!#REF!</f>
        <v>#REF!</v>
      </c>
      <c r="D35" s="4">
        <v>1421042.4</v>
      </c>
      <c r="E35" s="4">
        <v>310528.74</v>
      </c>
      <c r="F35" s="4">
        <v>14480.5</v>
      </c>
      <c r="H35" s="4">
        <v>50773.66</v>
      </c>
      <c r="I35" s="4">
        <v>141600.47</v>
      </c>
      <c r="J35" s="3">
        <v>3927.32</v>
      </c>
      <c r="L35" s="4">
        <v>787194.44</v>
      </c>
      <c r="M35" s="4">
        <v>8388.6</v>
      </c>
      <c r="N35" s="4">
        <v>71523.05</v>
      </c>
      <c r="O35" s="3"/>
      <c r="P35" s="4">
        <v>4829.88</v>
      </c>
      <c r="W35" s="4">
        <f t="shared" si="3"/>
        <v>2814289.0599999996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'січень 2025'!#REF!</f>
        <v>#REF!</v>
      </c>
      <c r="D36" s="4">
        <v>420630.52</v>
      </c>
      <c r="E36" s="4">
        <v>94298.72</v>
      </c>
      <c r="F36" s="4">
        <v>760.5</v>
      </c>
      <c r="H36" s="4">
        <v>10907.5</v>
      </c>
      <c r="I36" s="4">
        <v>29663.64</v>
      </c>
      <c r="J36" s="3">
        <v>1179.3900000000001</v>
      </c>
      <c r="N36" s="4">
        <v>42523.02</v>
      </c>
      <c r="O36" s="3">
        <v>105068</v>
      </c>
      <c r="P36" s="4">
        <v>658.62</v>
      </c>
      <c r="R36" s="4">
        <v>709.38</v>
      </c>
      <c r="W36" s="4">
        <f t="shared" si="3"/>
        <v>706399.29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'січень 2025'!#REF!</f>
        <v>#REF!</v>
      </c>
      <c r="D37" s="4">
        <v>331052.14</v>
      </c>
      <c r="E37" s="4">
        <v>77710.48</v>
      </c>
      <c r="F37" s="4">
        <v>760.5</v>
      </c>
      <c r="H37" s="4">
        <v>21570.39</v>
      </c>
      <c r="I37" s="4">
        <v>40147.449999999997</v>
      </c>
      <c r="J37" s="3">
        <v>1893.32</v>
      </c>
      <c r="M37" s="4">
        <v>807.5</v>
      </c>
      <c r="N37" s="4">
        <v>19452.63</v>
      </c>
      <c r="O37" s="3">
        <v>67737.649999999994</v>
      </c>
      <c r="P37" s="4">
        <v>493.97</v>
      </c>
      <c r="R37" s="4">
        <v>709.38</v>
      </c>
      <c r="W37" s="4">
        <f t="shared" si="3"/>
        <v>562335.41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'січень 2025'!#REF!</f>
        <v>#REF!</v>
      </c>
      <c r="D38" s="4">
        <v>412441.42</v>
      </c>
      <c r="E38" s="4">
        <v>91887.22</v>
      </c>
      <c r="F38" s="4">
        <v>152.1</v>
      </c>
      <c r="J38" s="3">
        <v>1180.77</v>
      </c>
      <c r="M38" s="4">
        <v>127.5</v>
      </c>
      <c r="N38" s="4">
        <v>31409.05</v>
      </c>
      <c r="O38" s="3">
        <v>47452.7</v>
      </c>
      <c r="P38" s="4">
        <v>2524.71</v>
      </c>
      <c r="R38" s="4">
        <v>709.38</v>
      </c>
      <c r="W38" s="4">
        <f t="shared" si="3"/>
        <v>587884.85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'січень 2025'!#REF!</f>
        <v>#REF!</v>
      </c>
      <c r="D39" s="4">
        <v>711140.67</v>
      </c>
      <c r="E39" s="4">
        <v>165269.78</v>
      </c>
      <c r="F39" s="4">
        <v>760.5</v>
      </c>
      <c r="H39" s="4">
        <v>27458.54</v>
      </c>
      <c r="I39" s="4">
        <v>66377.279999999999</v>
      </c>
      <c r="J39" s="3">
        <v>2345.0700000000002</v>
      </c>
      <c r="M39" s="4">
        <v>4910.3999999999996</v>
      </c>
      <c r="N39" s="4">
        <v>47059.38</v>
      </c>
      <c r="O39" s="3">
        <v>223274.38</v>
      </c>
      <c r="P39" s="4">
        <v>12318.39</v>
      </c>
      <c r="R39" s="4">
        <v>709.39</v>
      </c>
      <c r="W39" s="4">
        <f t="shared" si="3"/>
        <v>1261623.7799999998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'січень 2025'!#REF!</f>
        <v>#REF!</v>
      </c>
      <c r="D40" s="4">
        <v>704584.65</v>
      </c>
      <c r="E40" s="4">
        <v>157131.85999999999</v>
      </c>
      <c r="F40" s="4">
        <v>760.5</v>
      </c>
      <c r="H40" s="4">
        <v>36971.019999999997</v>
      </c>
      <c r="J40" s="3">
        <v>2981.92</v>
      </c>
      <c r="M40" s="4">
        <v>3102.5</v>
      </c>
      <c r="N40" s="4">
        <v>31506.26</v>
      </c>
      <c r="O40" s="3">
        <v>139476.93</v>
      </c>
      <c r="P40" s="4">
        <v>1975.86</v>
      </c>
      <c r="R40" s="4">
        <v>709.39</v>
      </c>
      <c r="W40" s="4">
        <f t="shared" si="3"/>
        <v>1079200.8900000001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'січень 2025'!#REF!</f>
        <v>#REF!</v>
      </c>
      <c r="D41" s="4">
        <v>569486.88</v>
      </c>
      <c r="E41" s="4">
        <v>129117.48</v>
      </c>
      <c r="F41" s="4">
        <v>760.5</v>
      </c>
      <c r="H41" s="4">
        <v>36971.019999999997</v>
      </c>
      <c r="I41" s="4">
        <v>220030.13</v>
      </c>
      <c r="J41" s="3">
        <v>3321.68</v>
      </c>
      <c r="L41" s="4">
        <v>237405.86</v>
      </c>
      <c r="M41" s="4">
        <v>6617.86</v>
      </c>
      <c r="N41" s="4">
        <v>27020.37</v>
      </c>
      <c r="O41" s="3"/>
      <c r="P41" s="4">
        <v>5554.36</v>
      </c>
      <c r="W41" s="4">
        <f t="shared" si="3"/>
        <v>1236286.1400000004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'січень 2025'!#REF!</f>
        <v>#REF!</v>
      </c>
      <c r="D42" s="4">
        <v>922401.12</v>
      </c>
      <c r="E42" s="4">
        <v>204524.66</v>
      </c>
      <c r="F42" s="4">
        <v>760.5</v>
      </c>
      <c r="J42" s="3">
        <v>64963.91</v>
      </c>
      <c r="K42" s="4">
        <v>600</v>
      </c>
      <c r="L42" s="4">
        <v>474811.74</v>
      </c>
      <c r="M42" s="4">
        <v>4703.34</v>
      </c>
      <c r="N42" s="4">
        <v>54040.26</v>
      </c>
      <c r="O42" s="3"/>
      <c r="P42" s="4">
        <v>5071.37</v>
      </c>
      <c r="W42" s="4">
        <f t="shared" si="3"/>
        <v>1731876.9000000001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'січень 2025'!#REF!</f>
        <v>#REF!</v>
      </c>
      <c r="D43" s="4">
        <v>1421640.97</v>
      </c>
      <c r="E43" s="4">
        <v>313890.46000000002</v>
      </c>
      <c r="F43" s="4">
        <v>760.5</v>
      </c>
      <c r="H43" s="4">
        <v>61336.33</v>
      </c>
      <c r="I43" s="4">
        <v>149709.37</v>
      </c>
      <c r="J43" s="3">
        <v>5835.56</v>
      </c>
      <c r="L43" s="4">
        <v>1080659.42</v>
      </c>
      <c r="M43" s="4">
        <v>21687.599999999999</v>
      </c>
      <c r="N43" s="4">
        <v>60160.61</v>
      </c>
      <c r="O43" s="3"/>
      <c r="P43" s="4">
        <v>4281.03</v>
      </c>
      <c r="W43" s="4">
        <f t="shared" si="3"/>
        <v>3119961.8499999996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'січень 2025'!#REF!</f>
        <v>#REF!</v>
      </c>
      <c r="D44" s="4">
        <v>1536978</v>
      </c>
      <c r="E44" s="4">
        <v>339951.54</v>
      </c>
      <c r="F44" s="4">
        <v>760.5</v>
      </c>
      <c r="H44" s="4">
        <v>32722.48</v>
      </c>
      <c r="I44" s="4">
        <v>88990.94</v>
      </c>
      <c r="J44" s="3">
        <v>7681.14</v>
      </c>
      <c r="K44" s="4">
        <v>600</v>
      </c>
      <c r="L44" s="4">
        <v>442955.55</v>
      </c>
      <c r="M44" s="4">
        <v>5456</v>
      </c>
      <c r="N44" s="4">
        <v>61240.68</v>
      </c>
      <c r="O44" s="3"/>
      <c r="P44" s="4">
        <v>4829.88</v>
      </c>
      <c r="W44" s="4">
        <f t="shared" si="3"/>
        <v>2522166.71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'січень 2025'!#REF!</f>
        <v>#REF!</v>
      </c>
      <c r="D45" s="4">
        <v>235726.89</v>
      </c>
      <c r="E45" s="4">
        <v>48856.47</v>
      </c>
      <c r="F45" s="4">
        <v>304.2</v>
      </c>
      <c r="H45" s="4">
        <v>5225.22</v>
      </c>
      <c r="I45" s="4">
        <v>8973.6200000000008</v>
      </c>
      <c r="J45" s="3">
        <v>1190.8399999999999</v>
      </c>
      <c r="N45" s="4">
        <v>36949.82</v>
      </c>
      <c r="O45" s="3"/>
      <c r="R45" s="4">
        <v>4073.16</v>
      </c>
      <c r="W45" s="4">
        <f t="shared" si="3"/>
        <v>341300.22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'січень 2025'!#REF!</f>
        <v>#REF!</v>
      </c>
      <c r="D46" s="4">
        <v>735815.35</v>
      </c>
      <c r="E46" s="4">
        <v>162246.15</v>
      </c>
      <c r="F46" s="4">
        <v>37879.5</v>
      </c>
      <c r="H46" s="4">
        <v>26413.759999999998</v>
      </c>
      <c r="I46" s="4">
        <v>54314.720000000001</v>
      </c>
      <c r="J46" s="3">
        <v>6181.17</v>
      </c>
      <c r="N46" s="4">
        <v>49251.87</v>
      </c>
      <c r="O46" s="3">
        <v>155478.20000000001</v>
      </c>
      <c r="P46" s="4">
        <v>823.28</v>
      </c>
      <c r="R46" s="4">
        <v>709.39</v>
      </c>
      <c r="W46" s="4">
        <f t="shared" si="3"/>
        <v>1229113.3899999999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'січень 2025'!#REF!</f>
        <v>#REF!</v>
      </c>
      <c r="D47" s="4">
        <v>405979.97</v>
      </c>
      <c r="E47" s="4">
        <v>91169.31</v>
      </c>
      <c r="F47" s="4">
        <v>22316.5</v>
      </c>
      <c r="H47" s="4">
        <v>16578.86</v>
      </c>
      <c r="I47" s="4">
        <v>23987.84</v>
      </c>
      <c r="J47" s="3">
        <v>1618.62</v>
      </c>
      <c r="M47" s="4">
        <v>867.9</v>
      </c>
      <c r="N47" s="4">
        <v>43343.87</v>
      </c>
      <c r="O47" s="3">
        <v>111467.73</v>
      </c>
      <c r="P47" s="4">
        <v>329.31</v>
      </c>
      <c r="R47" s="4">
        <v>709.39</v>
      </c>
      <c r="W47" s="4">
        <f t="shared" si="3"/>
        <v>718369.3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'січень 2025'!#REF!</f>
        <v>#REF!</v>
      </c>
      <c r="D48" s="4">
        <v>343159.11</v>
      </c>
      <c r="E48" s="4">
        <v>75495.009999999995</v>
      </c>
      <c r="F48" s="4">
        <v>304.2</v>
      </c>
      <c r="J48" s="3">
        <v>1065.48</v>
      </c>
      <c r="M48" s="4">
        <v>118.35</v>
      </c>
      <c r="N48" s="4">
        <v>21493.97</v>
      </c>
      <c r="O48" s="3">
        <v>65131.06</v>
      </c>
      <c r="R48" s="4">
        <v>709.38</v>
      </c>
      <c r="W48" s="4">
        <f t="shared" si="3"/>
        <v>507476.56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13309724.01</v>
      </c>
      <c r="E49" s="9">
        <f t="shared" si="5"/>
        <v>2954686.69</v>
      </c>
      <c r="F49" s="9">
        <f t="shared" si="5"/>
        <v>117040.7</v>
      </c>
      <c r="G49" s="9">
        <f t="shared" si="5"/>
        <v>0</v>
      </c>
      <c r="H49" s="9">
        <f t="shared" si="5"/>
        <v>466144.52999999997</v>
      </c>
      <c r="I49" s="9">
        <f t="shared" si="5"/>
        <v>1075332.9200000002</v>
      </c>
      <c r="J49" s="9">
        <f t="shared" si="5"/>
        <v>118886.18999999999</v>
      </c>
      <c r="K49" s="9">
        <f t="shared" si="5"/>
        <v>1200</v>
      </c>
      <c r="L49" s="9">
        <f t="shared" si="5"/>
        <v>3443020.6999999993</v>
      </c>
      <c r="M49" s="9">
        <f t="shared" si="5"/>
        <v>64151.049999999996</v>
      </c>
      <c r="N49" s="9">
        <f t="shared" si="5"/>
        <v>803011.77999999991</v>
      </c>
      <c r="O49" s="9">
        <f t="shared" si="5"/>
        <v>1368251.38</v>
      </c>
      <c r="P49" s="9">
        <f t="shared" si="5"/>
        <v>58299.489999999991</v>
      </c>
      <c r="Q49" s="9">
        <f t="shared" si="5"/>
        <v>0</v>
      </c>
      <c r="R49" s="9">
        <f t="shared" si="5"/>
        <v>11876.389999999998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23791625.829999998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'січень 2025'!#REF!</f>
        <v>#REF!</v>
      </c>
      <c r="D51" s="4">
        <v>187580.9</v>
      </c>
      <c r="E51" s="4">
        <v>44223.89</v>
      </c>
      <c r="F51" s="4">
        <v>2281.5</v>
      </c>
      <c r="J51" s="4">
        <v>428.23</v>
      </c>
      <c r="L51" s="4">
        <v>309561.61</v>
      </c>
      <c r="N51" s="4">
        <v>1404.09</v>
      </c>
      <c r="P51" s="4">
        <v>164.66</v>
      </c>
      <c r="W51" s="4">
        <f t="shared" ref="W51:W53" si="6">SUM(D51:V51)</f>
        <v>545644.88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'січень 2025'!Y9</f>
        <v>209614.65000000002</v>
      </c>
      <c r="D52" s="4">
        <v>139965.12</v>
      </c>
      <c r="E52" s="4">
        <v>31601.4</v>
      </c>
      <c r="F52" s="4">
        <v>2281.5</v>
      </c>
      <c r="J52" s="4">
        <v>743.82</v>
      </c>
      <c r="L52" s="4">
        <v>175644.01</v>
      </c>
      <c r="M52" s="4">
        <v>799.6</v>
      </c>
      <c r="N52" s="4">
        <v>5994.41</v>
      </c>
      <c r="P52" s="4">
        <v>114.16</v>
      </c>
      <c r="W52" s="4">
        <f t="shared" si="6"/>
        <v>357144.0199999999</v>
      </c>
      <c r="Y52" s="4">
        <f t="shared" si="7"/>
        <v>566758.66999999993</v>
      </c>
    </row>
    <row r="53" spans="1:26" ht="13.5" customHeight="1" x14ac:dyDescent="0.3">
      <c r="A53" s="4">
        <v>3</v>
      </c>
      <c r="B53" s="4" t="s">
        <v>70</v>
      </c>
      <c r="C53" s="3" t="e">
        <f>'січень 2025'!#REF!</f>
        <v>#REF!</v>
      </c>
      <c r="D53" s="15">
        <v>148137.26999999999</v>
      </c>
      <c r="E53" s="15">
        <v>34541.99</v>
      </c>
      <c r="F53" s="4">
        <v>2281.5</v>
      </c>
      <c r="J53" s="4">
        <v>566.22</v>
      </c>
      <c r="N53" s="4">
        <v>3564.25</v>
      </c>
      <c r="R53" s="4">
        <v>2142.54</v>
      </c>
      <c r="W53" s="4">
        <f t="shared" si="6"/>
        <v>191233.77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475683.29000000004</v>
      </c>
      <c r="E54" s="9">
        <f t="shared" si="8"/>
        <v>110367.28</v>
      </c>
      <c r="F54" s="9">
        <f t="shared" si="8"/>
        <v>6844.5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1738.2700000000002</v>
      </c>
      <c r="K54" s="9">
        <f t="shared" si="8"/>
        <v>0</v>
      </c>
      <c r="L54" s="9">
        <f t="shared" si="8"/>
        <v>485205.62</v>
      </c>
      <c r="M54" s="9">
        <f t="shared" si="8"/>
        <v>799.6</v>
      </c>
      <c r="N54" s="9">
        <f t="shared" si="8"/>
        <v>10962.75</v>
      </c>
      <c r="O54" s="9">
        <f t="shared" si="8"/>
        <v>0</v>
      </c>
      <c r="P54" s="9">
        <f t="shared" si="8"/>
        <v>278.82</v>
      </c>
      <c r="Q54" s="9">
        <f t="shared" si="8"/>
        <v>0</v>
      </c>
      <c r="R54" s="9">
        <f t="shared" si="8"/>
        <v>2142.54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1094022.67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'січень 2025'!#REF!</f>
        <v>#REF!</v>
      </c>
      <c r="D56" s="17">
        <v>98506.27</v>
      </c>
      <c r="E56" s="17">
        <v>23396.240000000002</v>
      </c>
      <c r="F56" s="14">
        <v>1521</v>
      </c>
      <c r="G56" s="14"/>
      <c r="H56" s="14"/>
      <c r="I56" s="14"/>
      <c r="J56" s="14">
        <v>279</v>
      </c>
      <c r="K56" s="14">
        <v>1100</v>
      </c>
      <c r="L56" s="14"/>
      <c r="M56" s="14">
        <v>272.8</v>
      </c>
      <c r="N56" s="14">
        <v>1728.11</v>
      </c>
      <c r="O56" s="14"/>
      <c r="P56" s="14"/>
      <c r="Q56" s="14"/>
      <c r="R56" s="14"/>
      <c r="S56" s="14"/>
      <c r="T56" s="14"/>
      <c r="U56" s="14"/>
      <c r="V56" s="14"/>
      <c r="W56" s="14">
        <f>SUM(D56:V56)</f>
        <v>126803.42000000001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'січень 2025'!#REF!</f>
        <v>#REF!</v>
      </c>
      <c r="D58" s="14">
        <v>284615.24</v>
      </c>
      <c r="E58" s="14">
        <v>64674.89</v>
      </c>
      <c r="F58" s="14">
        <v>102945.3</v>
      </c>
      <c r="G58" s="14"/>
      <c r="H58" s="14"/>
      <c r="I58" s="14"/>
      <c r="J58" s="14">
        <v>6615.8</v>
      </c>
      <c r="K58" s="14">
        <v>1800</v>
      </c>
      <c r="L58" s="14">
        <v>512804.7</v>
      </c>
      <c r="M58" s="14">
        <v>-1022.03</v>
      </c>
      <c r="N58" s="14">
        <v>3132.21</v>
      </c>
      <c r="O58" s="14"/>
      <c r="P58" s="14"/>
      <c r="Q58" s="14"/>
      <c r="R58" s="14"/>
      <c r="S58" s="14"/>
      <c r="T58" s="14"/>
      <c r="U58" s="14"/>
      <c r="V58" s="14"/>
      <c r="W58" s="14">
        <f>SUM(D58:V58)</f>
        <v>975566.10999999987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'січень 2025'!#REF!</f>
        <v>#REF!</v>
      </c>
      <c r="D60" s="17">
        <v>129236.79</v>
      </c>
      <c r="E60" s="17">
        <v>28432.1</v>
      </c>
      <c r="F60" s="14">
        <v>1673.1</v>
      </c>
      <c r="G60" s="14"/>
      <c r="H60" s="14"/>
      <c r="I60" s="14"/>
      <c r="J60" s="14"/>
      <c r="K60" s="14"/>
      <c r="L60" s="14"/>
      <c r="M60" s="14"/>
      <c r="N60" s="14">
        <v>2592.1799999999998</v>
      </c>
      <c r="O60" s="14"/>
      <c r="P60" s="14"/>
      <c r="Q60" s="14"/>
      <c r="R60" s="14"/>
      <c r="S60" s="14"/>
      <c r="T60" s="14"/>
      <c r="U60" s="14"/>
      <c r="V60" s="14"/>
      <c r="W60" s="14">
        <f>SUM(D60:V60)</f>
        <v>161934.16999999998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19835285.809999995</v>
      </c>
      <c r="E62" s="22">
        <f t="shared" si="9"/>
        <v>4411955.05</v>
      </c>
      <c r="F62" s="22">
        <f t="shared" si="9"/>
        <v>234891.80000000002</v>
      </c>
      <c r="G62" s="22">
        <f t="shared" si="9"/>
        <v>0</v>
      </c>
      <c r="H62" s="22">
        <f t="shared" si="9"/>
        <v>1694424.4700000002</v>
      </c>
      <c r="I62" s="22">
        <f t="shared" si="9"/>
        <v>1075332.9200000002</v>
      </c>
      <c r="J62" s="22">
        <f t="shared" si="9"/>
        <v>139593.91999999998</v>
      </c>
      <c r="K62" s="22">
        <f t="shared" si="9"/>
        <v>4100</v>
      </c>
      <c r="L62" s="22">
        <f t="shared" si="9"/>
        <v>8151237.5199999996</v>
      </c>
      <c r="M62" s="22">
        <f t="shared" si="9"/>
        <v>126333.3</v>
      </c>
      <c r="N62" s="22">
        <f t="shared" si="9"/>
        <v>1673633.43</v>
      </c>
      <c r="O62" s="22">
        <f t="shared" si="9"/>
        <v>1911675.3499999999</v>
      </c>
      <c r="P62" s="22">
        <f t="shared" si="9"/>
        <v>114995.46</v>
      </c>
      <c r="Q62" s="22">
        <f t="shared" si="9"/>
        <v>0</v>
      </c>
      <c r="R62" s="22">
        <f t="shared" si="9"/>
        <v>20469.16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39393928.190000005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19835285.809999995</v>
      </c>
      <c r="E64" s="24">
        <f t="shared" si="10"/>
        <v>4411955.05</v>
      </c>
      <c r="F64" s="24">
        <f t="shared" si="10"/>
        <v>234891.80000000002</v>
      </c>
      <c r="G64" s="24">
        <f t="shared" si="10"/>
        <v>0</v>
      </c>
      <c r="H64" s="24">
        <f t="shared" si="10"/>
        <v>1694424.4700000002</v>
      </c>
      <c r="I64" s="24">
        <f t="shared" si="10"/>
        <v>1075332.9200000002</v>
      </c>
      <c r="J64" s="24">
        <f t="shared" si="10"/>
        <v>139593.91999999998</v>
      </c>
      <c r="K64" s="24">
        <f t="shared" si="10"/>
        <v>4100</v>
      </c>
      <c r="L64" s="24">
        <f t="shared" si="10"/>
        <v>8151237.5199999996</v>
      </c>
      <c r="M64" s="24">
        <f t="shared" si="10"/>
        <v>126333.3</v>
      </c>
      <c r="N64" s="24">
        <f t="shared" si="10"/>
        <v>1673633.43</v>
      </c>
      <c r="O64" s="24">
        <f t="shared" si="10"/>
        <v>1911675.3499999999</v>
      </c>
      <c r="P64" s="24">
        <f t="shared" si="10"/>
        <v>114995.46</v>
      </c>
      <c r="Q64" s="24">
        <f t="shared" si="10"/>
        <v>0</v>
      </c>
      <c r="R64" s="24">
        <f t="shared" si="10"/>
        <v>20469.16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'січень 2025'!#REF!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5430</v>
      </c>
      <c r="R66" s="14"/>
      <c r="S66" s="14"/>
      <c r="T66" s="14"/>
      <c r="U66" s="14"/>
      <c r="V66" s="14"/>
      <c r="W66" s="14">
        <f>SUM(D66:V66)</f>
        <v>5430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/>
      <c r="C68" s="3"/>
      <c r="L68" s="3"/>
      <c r="W68" s="14"/>
      <c r="Y68" s="4">
        <f t="shared" ref="Y68:Y69" si="11">C68+W68</f>
        <v>0</v>
      </c>
    </row>
    <row r="69" spans="1:26" ht="13.5" customHeight="1" x14ac:dyDescent="0.3">
      <c r="A69" s="27"/>
      <c r="B69" s="3"/>
      <c r="C69" s="28"/>
      <c r="W69" s="14"/>
      <c r="Y69" s="4">
        <f t="shared" si="11"/>
        <v>0</v>
      </c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7"/>
      <c r="B71" s="28"/>
      <c r="C71" s="28"/>
      <c r="L71" s="15"/>
      <c r="W71" s="3"/>
    </row>
    <row r="72" spans="1:26" ht="13.5" customHeight="1" x14ac:dyDescent="0.3">
      <c r="A72" s="3"/>
      <c r="B72" s="3"/>
      <c r="C72" s="3"/>
      <c r="D72" s="15"/>
      <c r="E72" s="15"/>
      <c r="J72" s="3"/>
      <c r="L72" s="15"/>
      <c r="W72" s="3"/>
      <c r="Y72" s="4">
        <f t="shared" ref="Y72:Y73" si="12">C72+W72</f>
        <v>0</v>
      </c>
    </row>
    <row r="73" spans="1:26" ht="13.5" customHeight="1" x14ac:dyDescent="0.3">
      <c r="A73" s="29"/>
      <c r="B73" s="30"/>
      <c r="C73" s="28"/>
      <c r="J73" s="3"/>
      <c r="W73" s="3"/>
      <c r="Y73" s="4">
        <f t="shared" si="12"/>
        <v>0</v>
      </c>
    </row>
    <row r="74" spans="1:26" ht="13.5" customHeight="1" x14ac:dyDescent="0.3">
      <c r="A74" s="14"/>
      <c r="B74" s="16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>
        <f>SUM(Y72:Y73)</f>
        <v>0</v>
      </c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>
        <f>C76+W76</f>
        <v>0</v>
      </c>
    </row>
    <row r="77" spans="1:26" ht="13.5" customHeight="1" x14ac:dyDescent="0.3">
      <c r="C77" s="3"/>
    </row>
    <row r="78" spans="1:26" ht="13.5" customHeight="1" x14ac:dyDescent="0.3">
      <c r="A78" s="22"/>
      <c r="B78" s="20"/>
      <c r="C78" s="3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 t="s">
        <v>25</v>
      </c>
    </row>
    <row r="79" spans="1:26" ht="13.5" customHeight="1" x14ac:dyDescent="0.3">
      <c r="C79" s="3"/>
    </row>
    <row r="80" spans="1:26" ht="13.5" customHeigh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5"/>
      <c r="X80" s="24"/>
      <c r="Y80" s="24" t="e">
        <f>Y64+Y66+Y68+Y69+Y74+Y76</f>
        <v>#REF!</v>
      </c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4.8867187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79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'лютий 2025'!D80</f>
        <v>0</v>
      </c>
      <c r="E8" s="6">
        <f>'лютий 2025'!E80</f>
        <v>0</v>
      </c>
      <c r="F8" s="6">
        <f>'лютий 2025'!F80</f>
        <v>0</v>
      </c>
      <c r="G8" s="6">
        <f>'лютий 2025'!G80</f>
        <v>0</v>
      </c>
      <c r="H8" s="6">
        <f>'лютий 2025'!H80</f>
        <v>0</v>
      </c>
      <c r="I8" s="6">
        <f>'лютий 2025'!I80</f>
        <v>0</v>
      </c>
      <c r="J8" s="6">
        <f>'лютий 2025'!J80</f>
        <v>0</v>
      </c>
      <c r="K8" s="6">
        <f>'лютий 2025'!K80</f>
        <v>0</v>
      </c>
      <c r="L8" s="6">
        <f>'лютий 2025'!L80</f>
        <v>0</v>
      </c>
      <c r="M8" s="6">
        <f>'лютий 2025'!M80</f>
        <v>0</v>
      </c>
      <c r="N8" s="6">
        <f>'лютий 2025'!N80</f>
        <v>0</v>
      </c>
      <c r="O8" s="6">
        <f>'лютий 2025'!O80</f>
        <v>0</v>
      </c>
      <c r="P8" s="6">
        <f>'лютий 2025'!P80</f>
        <v>0</v>
      </c>
      <c r="Q8" s="6">
        <f>'лютий 2025'!Q80</f>
        <v>0</v>
      </c>
      <c r="R8" s="6">
        <f>'лютий 2025'!R80</f>
        <v>0</v>
      </c>
      <c r="S8" s="6">
        <f>'лютий 2025'!S80</f>
        <v>0</v>
      </c>
      <c r="T8" s="6">
        <f>'лютий 2025'!T80</f>
        <v>0</v>
      </c>
      <c r="U8" s="6">
        <f>'лютий 2025'!U80</f>
        <v>0</v>
      </c>
      <c r="V8" s="6">
        <f>'лютий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'лютий 2025'!Y10</f>
        <v>#REF!</v>
      </c>
      <c r="D10" s="3">
        <v>398988.02</v>
      </c>
      <c r="E10" s="3">
        <v>91594.32</v>
      </c>
      <c r="F10" s="4">
        <v>6222.3</v>
      </c>
      <c r="H10" s="4">
        <f>58729.4-553.8</f>
        <v>58175.6</v>
      </c>
      <c r="J10" s="3">
        <v>807.74</v>
      </c>
      <c r="L10" s="4">
        <v>341112.24</v>
      </c>
      <c r="M10" s="4">
        <v>5660.6</v>
      </c>
      <c r="N10" s="4">
        <v>51477.05</v>
      </c>
      <c r="P10" s="4">
        <v>493.97</v>
      </c>
      <c r="W10" s="4">
        <f t="shared" ref="W10:W28" si="0">SUM(D10:V10)</f>
        <v>954531.83999999997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'лютий 2025'!Y11</f>
        <v>#REF!</v>
      </c>
      <c r="D11" s="3">
        <v>377588.57</v>
      </c>
      <c r="E11" s="3">
        <v>87819.16</v>
      </c>
      <c r="F11" s="4">
        <v>5340.8</v>
      </c>
      <c r="H11" s="4">
        <f>35013.32-553.8</f>
        <v>34459.519999999997</v>
      </c>
      <c r="J11" s="3">
        <v>607.74</v>
      </c>
      <c r="L11" s="4">
        <v>264141.15999999997</v>
      </c>
      <c r="M11" s="4">
        <v>4092</v>
      </c>
      <c r="N11" s="4">
        <v>44650.09</v>
      </c>
      <c r="P11" s="4">
        <v>493.97</v>
      </c>
      <c r="W11" s="4">
        <f t="shared" si="0"/>
        <v>819193.00999999989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'лютий 2025'!Y12</f>
        <v>#REF!</v>
      </c>
      <c r="D12" s="3">
        <v>226538.8</v>
      </c>
      <c r="E12" s="3">
        <v>54223.8</v>
      </c>
      <c r="F12" s="4">
        <v>5646.75</v>
      </c>
      <c r="H12" s="4">
        <v>23305.599999999999</v>
      </c>
      <c r="J12" s="3">
        <v>807.74</v>
      </c>
      <c r="M12" s="4">
        <v>1402.5</v>
      </c>
      <c r="N12" s="4">
        <v>36421.629999999997</v>
      </c>
      <c r="O12" s="3">
        <v>54774.13</v>
      </c>
      <c r="P12" s="4">
        <v>329.31</v>
      </c>
      <c r="W12" s="4">
        <f t="shared" si="0"/>
        <v>403450.25999999995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'лютий 2025'!Y13</f>
        <v>#REF!</v>
      </c>
      <c r="D13" s="3">
        <v>461278.19</v>
      </c>
      <c r="E13" s="3">
        <v>106240.73</v>
      </c>
      <c r="F13" s="4">
        <v>5950</v>
      </c>
      <c r="H13" s="4">
        <v>74885.03</v>
      </c>
      <c r="J13" s="3">
        <v>807.74</v>
      </c>
      <c r="L13" s="4">
        <v>278203.63</v>
      </c>
      <c r="M13" s="4">
        <v>4092</v>
      </c>
      <c r="N13" s="4">
        <v>70993.73</v>
      </c>
      <c r="O13" s="3"/>
      <c r="P13" s="4">
        <v>653.35</v>
      </c>
      <c r="W13" s="4">
        <f t="shared" si="0"/>
        <v>1003104.4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'лютий 2025'!Y14</f>
        <v>#REF!</v>
      </c>
      <c r="D14" s="3">
        <v>341026.43</v>
      </c>
      <c r="E14" s="3">
        <v>76236.67</v>
      </c>
      <c r="F14" s="4">
        <v>5565.1</v>
      </c>
      <c r="H14" s="4">
        <v>54959.32</v>
      </c>
      <c r="J14" s="3">
        <v>807.75</v>
      </c>
      <c r="L14" s="4">
        <v>411122.19</v>
      </c>
      <c r="M14" s="4">
        <v>4092</v>
      </c>
      <c r="N14" s="4">
        <v>33211.29</v>
      </c>
      <c r="O14" s="3"/>
      <c r="P14" s="4">
        <v>493.96</v>
      </c>
      <c r="W14" s="4">
        <f t="shared" si="0"/>
        <v>927514.71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'лютий 2025'!Y15</f>
        <v>#REF!</v>
      </c>
      <c r="D15" s="3">
        <v>511466.43</v>
      </c>
      <c r="E15" s="3">
        <v>112727.06</v>
      </c>
      <c r="F15" s="4">
        <v>5837.4</v>
      </c>
      <c r="H15" s="4">
        <v>57435.78</v>
      </c>
      <c r="J15" s="3">
        <v>807.75</v>
      </c>
      <c r="L15" s="4">
        <v>270923.28999999998</v>
      </c>
      <c r="M15" s="4">
        <v>5797</v>
      </c>
      <c r="N15" s="4">
        <v>110296.12</v>
      </c>
      <c r="O15" s="3"/>
      <c r="P15" s="4">
        <v>1007.25</v>
      </c>
      <c r="W15" s="4">
        <f t="shared" si="0"/>
        <v>1076298.08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'лютий 2025'!Y16</f>
        <v>#REF!</v>
      </c>
      <c r="D16" s="3">
        <v>325822.75</v>
      </c>
      <c r="E16" s="3">
        <v>74315.12</v>
      </c>
      <c r="F16" s="4">
        <v>5068.5</v>
      </c>
      <c r="H16" s="4">
        <v>41922.660000000003</v>
      </c>
      <c r="J16" s="3">
        <v>807.75</v>
      </c>
      <c r="M16" s="4">
        <v>1700</v>
      </c>
      <c r="N16" s="4">
        <v>45798.06</v>
      </c>
      <c r="O16" s="3">
        <v>97979.68</v>
      </c>
      <c r="P16" s="4">
        <v>15929.31</v>
      </c>
      <c r="W16" s="4">
        <f t="shared" si="0"/>
        <v>609343.83000000007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'лютий 2025'!Y17</f>
        <v>#REF!</v>
      </c>
      <c r="D17" s="3">
        <v>258760.01</v>
      </c>
      <c r="E17" s="3">
        <v>55008.26</v>
      </c>
      <c r="F17" s="4">
        <v>5068.5</v>
      </c>
      <c r="H17" s="4">
        <v>61954.76</v>
      </c>
      <c r="J17" s="3">
        <v>607.75</v>
      </c>
      <c r="L17" s="4">
        <v>168766.29</v>
      </c>
      <c r="M17" s="4">
        <v>3410</v>
      </c>
      <c r="N17" s="4">
        <v>39997.29</v>
      </c>
      <c r="O17" s="3"/>
      <c r="P17" s="4">
        <v>329.31</v>
      </c>
      <c r="W17" s="4">
        <f t="shared" si="0"/>
        <v>593902.17000000016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'лютий 2025'!Y18</f>
        <v>#REF!</v>
      </c>
      <c r="D18" s="3">
        <v>377723.9</v>
      </c>
      <c r="E18" s="3">
        <v>87660.479999999996</v>
      </c>
      <c r="F18" s="4">
        <v>5447.6</v>
      </c>
      <c r="H18" s="4">
        <f>52523.14-830.7</f>
        <v>51692.44</v>
      </c>
      <c r="J18" s="3">
        <v>807.75</v>
      </c>
      <c r="L18" s="4">
        <v>187283.39</v>
      </c>
      <c r="M18" s="4">
        <v>5797</v>
      </c>
      <c r="N18" s="4">
        <v>18399.41</v>
      </c>
      <c r="O18" s="3"/>
      <c r="P18" s="4">
        <v>329.31</v>
      </c>
      <c r="W18" s="4">
        <f t="shared" si="0"/>
        <v>735141.28000000014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'лютий 2025'!Y19</f>
        <v>#REF!</v>
      </c>
      <c r="D19" s="3">
        <v>222398.94</v>
      </c>
      <c r="E19" s="3">
        <v>50543.55</v>
      </c>
      <c r="F19" s="4">
        <v>5068.5</v>
      </c>
      <c r="H19" s="4">
        <v>43539.74</v>
      </c>
      <c r="J19" s="3">
        <v>807.75</v>
      </c>
      <c r="L19" s="4">
        <v>280202.67</v>
      </c>
      <c r="M19" s="4">
        <v>2046</v>
      </c>
      <c r="N19" s="4">
        <v>43631.64</v>
      </c>
      <c r="O19" s="3"/>
      <c r="P19" s="4">
        <v>329.31</v>
      </c>
      <c r="W19" s="4">
        <f t="shared" si="0"/>
        <v>648568.1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'лютий 2025'!Y20</f>
        <v>#REF!</v>
      </c>
      <c r="D20" s="3">
        <v>329071.55</v>
      </c>
      <c r="E20" s="3">
        <v>71826.600000000006</v>
      </c>
      <c r="F20" s="4">
        <v>5124.8</v>
      </c>
      <c r="H20" s="4">
        <v>64370.49</v>
      </c>
      <c r="J20" s="3">
        <v>807.75</v>
      </c>
      <c r="M20" s="4">
        <v>3187.5</v>
      </c>
      <c r="N20" s="4">
        <v>53436.47</v>
      </c>
      <c r="O20" s="3">
        <v>120166.2</v>
      </c>
      <c r="P20" s="4">
        <v>26329.31</v>
      </c>
      <c r="W20" s="4">
        <f t="shared" si="0"/>
        <v>674320.67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'лютий 2025'!Y21</f>
        <v>#REF!</v>
      </c>
      <c r="D21" s="3">
        <v>268067.62</v>
      </c>
      <c r="E21" s="3">
        <v>62608.62</v>
      </c>
      <c r="F21" s="4">
        <v>4480.6000000000004</v>
      </c>
      <c r="H21" s="4">
        <f>45071.7-553.8</f>
        <v>44517.899999999994</v>
      </c>
      <c r="J21" s="3">
        <v>807.75</v>
      </c>
      <c r="M21" s="4">
        <v>1275</v>
      </c>
      <c r="N21" s="4">
        <v>36200.22</v>
      </c>
      <c r="O21" s="3">
        <v>78824.19</v>
      </c>
      <c r="P21" s="4">
        <v>8129.31</v>
      </c>
      <c r="W21" s="4">
        <f t="shared" si="0"/>
        <v>504911.20999999996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'лютий 2025'!Y22</f>
        <v>#REF!</v>
      </c>
      <c r="D22" s="3">
        <v>294415.84000000003</v>
      </c>
      <c r="E22" s="3">
        <v>61900.17</v>
      </c>
      <c r="F22" s="4">
        <v>6006.3</v>
      </c>
      <c r="H22" s="4">
        <f>57089.02-553.8</f>
        <v>56535.219999999994</v>
      </c>
      <c r="J22" s="3">
        <v>807.75</v>
      </c>
      <c r="M22" s="4">
        <v>3410</v>
      </c>
      <c r="N22" s="4">
        <v>53691.08</v>
      </c>
      <c r="O22" s="3">
        <v>132414.63</v>
      </c>
      <c r="P22" s="4">
        <v>329.31</v>
      </c>
      <c r="W22" s="4">
        <f t="shared" si="0"/>
        <v>609510.30000000005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'лютий 2025'!Y23</f>
        <v>#REF!</v>
      </c>
      <c r="D23" s="3">
        <v>566265.68999999994</v>
      </c>
      <c r="E23" s="3">
        <v>131400.1</v>
      </c>
      <c r="F23" s="4">
        <v>6344.1</v>
      </c>
      <c r="H23" s="4">
        <f>83722.4-553.8</f>
        <v>83168.599999999991</v>
      </c>
      <c r="J23" s="3">
        <v>807.75</v>
      </c>
      <c r="L23" s="4">
        <v>224389.72</v>
      </c>
      <c r="M23" s="4">
        <v>5456</v>
      </c>
      <c r="N23" s="4">
        <v>73838.75</v>
      </c>
      <c r="O23" s="3"/>
      <c r="P23" s="4">
        <v>878.16</v>
      </c>
      <c r="W23" s="4">
        <f t="shared" si="0"/>
        <v>1092548.8699999999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'лютий 2025'!Y24</f>
        <v>#REF!</v>
      </c>
      <c r="D24" s="3">
        <v>203822.67</v>
      </c>
      <c r="E24" s="3">
        <v>47875.839999999997</v>
      </c>
      <c r="F24" s="4">
        <v>3171.8</v>
      </c>
      <c r="H24" s="4">
        <f>39546.28-276.9</f>
        <v>39269.379999999997</v>
      </c>
      <c r="J24" s="3">
        <v>807.75</v>
      </c>
      <c r="L24" s="4">
        <v>81854.080000000002</v>
      </c>
      <c r="M24" s="4">
        <v>1364</v>
      </c>
      <c r="N24" s="4">
        <v>33211.29</v>
      </c>
      <c r="O24" s="3"/>
      <c r="P24" s="4">
        <v>329.31</v>
      </c>
      <c r="W24" s="4">
        <f t="shared" si="0"/>
        <v>411706.12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'лютий 2025'!Y25</f>
        <v>#REF!</v>
      </c>
      <c r="D25" s="3">
        <v>111691.99</v>
      </c>
      <c r="E25" s="3">
        <v>22416.75</v>
      </c>
      <c r="F25" s="4">
        <v>2314.3000000000002</v>
      </c>
      <c r="H25" s="4">
        <v>14447.1</v>
      </c>
      <c r="J25" s="3">
        <v>600</v>
      </c>
      <c r="L25" s="3"/>
      <c r="N25" s="4">
        <v>26148.52</v>
      </c>
      <c r="O25" s="3"/>
      <c r="W25" s="4">
        <f t="shared" si="0"/>
        <v>177618.65999999997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'лютий 2025'!Y26</f>
        <v>#REF!</v>
      </c>
      <c r="D26" s="3">
        <v>166042.89000000001</v>
      </c>
      <c r="E26" s="3">
        <v>35127.050000000003</v>
      </c>
      <c r="F26" s="4">
        <v>2899.5</v>
      </c>
      <c r="H26" s="4">
        <f>15325.18-276.9</f>
        <v>15048.28</v>
      </c>
      <c r="J26" s="3">
        <v>679.75</v>
      </c>
      <c r="L26" s="3"/>
      <c r="M26" s="4">
        <v>405.84</v>
      </c>
      <c r="N26" s="4">
        <v>15797.94</v>
      </c>
      <c r="O26" s="3">
        <v>68158.53</v>
      </c>
      <c r="W26" s="4">
        <f t="shared" si="0"/>
        <v>304159.78000000003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'лютий 2025'!Y27</f>
        <v>#REF!</v>
      </c>
      <c r="D27" s="3">
        <v>137840.79999999999</v>
      </c>
      <c r="E27" s="3">
        <v>33148.92</v>
      </c>
      <c r="F27" s="4">
        <v>2534.9</v>
      </c>
      <c r="H27" s="4">
        <f>13229.44-276.9</f>
        <v>12952.54</v>
      </c>
      <c r="J27" s="3">
        <v>647</v>
      </c>
      <c r="L27" s="3"/>
      <c r="M27" s="4">
        <v>2096.84</v>
      </c>
      <c r="N27" s="4">
        <v>19296.099999999999</v>
      </c>
      <c r="W27" s="4">
        <f t="shared" si="0"/>
        <v>208517.09999999998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'лютий 2025'!Y28</f>
        <v>#REF!</v>
      </c>
      <c r="D28" s="3">
        <v>28615.87</v>
      </c>
      <c r="E28" s="3">
        <v>6295.49</v>
      </c>
      <c r="H28" s="4">
        <v>6640.7</v>
      </c>
      <c r="L28" s="3"/>
      <c r="W28" s="4">
        <f t="shared" si="0"/>
        <v>41552.06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5607426.96</v>
      </c>
      <c r="E29" s="9">
        <f t="shared" si="2"/>
        <v>1268968.6900000002</v>
      </c>
      <c r="F29" s="9">
        <f t="shared" si="2"/>
        <v>88091.75</v>
      </c>
      <c r="G29" s="9">
        <f t="shared" si="2"/>
        <v>0</v>
      </c>
      <c r="H29" s="9">
        <f t="shared" si="2"/>
        <v>839280.66</v>
      </c>
      <c r="I29" s="9">
        <f t="shared" si="2"/>
        <v>0</v>
      </c>
      <c r="J29" s="9">
        <f t="shared" si="2"/>
        <v>13642.96</v>
      </c>
      <c r="K29" s="9">
        <f t="shared" si="2"/>
        <v>0</v>
      </c>
      <c r="L29" s="9">
        <f t="shared" si="2"/>
        <v>2507998.66</v>
      </c>
      <c r="M29" s="9">
        <f t="shared" si="2"/>
        <v>55284.28</v>
      </c>
      <c r="N29" s="9">
        <f t="shared" si="2"/>
        <v>806496.67999999993</v>
      </c>
      <c r="O29" s="9">
        <f t="shared" si="2"/>
        <v>552317.36</v>
      </c>
      <c r="P29" s="9">
        <f t="shared" si="2"/>
        <v>56384.45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11795892.449999997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'лютий 2025'!Y31</f>
        <v>#REF!</v>
      </c>
      <c r="D31" s="4">
        <v>856824.83</v>
      </c>
      <c r="E31" s="4">
        <v>191570.7</v>
      </c>
      <c r="F31" s="4">
        <v>25061</v>
      </c>
      <c r="H31" s="4">
        <v>43164.52</v>
      </c>
      <c r="I31" s="4">
        <v>95800.48</v>
      </c>
      <c r="J31" s="3">
        <v>4612.42</v>
      </c>
      <c r="M31" s="4">
        <v>2422.5</v>
      </c>
      <c r="N31" s="4">
        <v>84865.04</v>
      </c>
      <c r="O31" s="3">
        <v>266684.15000000002</v>
      </c>
      <c r="P31" s="4">
        <v>658.62</v>
      </c>
      <c r="W31" s="4">
        <f t="shared" ref="W31:W48" si="3">SUM(D31:V31)</f>
        <v>1571664.2600000002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'лютий 2025'!Y32</f>
        <v>#REF!</v>
      </c>
      <c r="D32" s="4">
        <v>765079.97</v>
      </c>
      <c r="E32" s="4">
        <v>166072.19</v>
      </c>
      <c r="F32" s="4">
        <v>6267.8</v>
      </c>
      <c r="J32" s="3">
        <v>2769.42</v>
      </c>
      <c r="M32" s="4">
        <v>637.5</v>
      </c>
      <c r="N32" s="4">
        <v>50663.28</v>
      </c>
      <c r="O32" s="3">
        <v>163336.68</v>
      </c>
      <c r="P32" s="4">
        <v>965.98</v>
      </c>
      <c r="W32" s="4">
        <f t="shared" si="3"/>
        <v>1155792.82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'лютий 2025'!Y33</f>
        <v>#REF!</v>
      </c>
      <c r="D33" s="4">
        <v>462066.47</v>
      </c>
      <c r="E33" s="4">
        <v>103284.23</v>
      </c>
      <c r="F33" s="4">
        <v>27932.1</v>
      </c>
      <c r="H33" s="4">
        <v>29725.53</v>
      </c>
      <c r="I33" s="4">
        <v>61734.5</v>
      </c>
      <c r="J33" s="3">
        <v>1632.42</v>
      </c>
      <c r="K33" s="4">
        <v>600</v>
      </c>
      <c r="M33" s="4">
        <v>1487.5</v>
      </c>
      <c r="N33" s="4">
        <v>44613.94</v>
      </c>
      <c r="O33" s="3">
        <v>123773.21</v>
      </c>
      <c r="P33" s="4">
        <v>10729.31</v>
      </c>
      <c r="W33" s="4">
        <f t="shared" si="3"/>
        <v>867579.21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'лютий 2025'!Y34</f>
        <v>#REF!</v>
      </c>
      <c r="D34" s="4">
        <v>1055731.3799999999</v>
      </c>
      <c r="E34" s="4">
        <v>233813.67</v>
      </c>
      <c r="F34" s="4">
        <v>15101.9</v>
      </c>
      <c r="H34" s="4">
        <v>25965.52</v>
      </c>
      <c r="I34" s="4">
        <v>190274.11</v>
      </c>
      <c r="J34" s="3">
        <v>4382.43</v>
      </c>
      <c r="L34" s="4">
        <v>143712.91</v>
      </c>
      <c r="M34" s="4">
        <v>4774</v>
      </c>
      <c r="N34" s="4">
        <v>63765.32</v>
      </c>
      <c r="O34" s="3"/>
      <c r="P34" s="4">
        <v>987.93</v>
      </c>
      <c r="W34" s="4">
        <f t="shared" si="3"/>
        <v>1738509.1699999995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'лютий 2025'!Y35</f>
        <v>#REF!</v>
      </c>
      <c r="D35" s="4">
        <v>1330250.6000000001</v>
      </c>
      <c r="E35" s="4">
        <v>296024.07</v>
      </c>
      <c r="F35" s="4">
        <v>30762.13</v>
      </c>
      <c r="H35" s="4">
        <f>35594.14-1107.6</f>
        <v>34486.54</v>
      </c>
      <c r="I35" s="4">
        <v>198929.88</v>
      </c>
      <c r="J35" s="3">
        <v>4382.43</v>
      </c>
      <c r="L35" s="4">
        <v>470860.56</v>
      </c>
      <c r="M35" s="4">
        <v>13299</v>
      </c>
      <c r="N35" s="4">
        <v>71353.41</v>
      </c>
      <c r="O35" s="3"/>
      <c r="P35" s="4">
        <v>1317.24</v>
      </c>
      <c r="W35" s="4">
        <f t="shared" si="3"/>
        <v>2451665.8600000003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'лютий 2025'!Y36</f>
        <v>#REF!</v>
      </c>
      <c r="D36" s="4">
        <v>407604.29</v>
      </c>
      <c r="E36" s="4">
        <v>94759.42</v>
      </c>
      <c r="F36" s="4">
        <v>6530.9</v>
      </c>
      <c r="J36" s="3">
        <v>1797.43</v>
      </c>
      <c r="N36" s="4">
        <v>45831.66</v>
      </c>
      <c r="O36" s="3">
        <v>115791</v>
      </c>
      <c r="P36" s="4">
        <v>2764.65</v>
      </c>
      <c r="W36" s="4">
        <f t="shared" si="3"/>
        <v>675079.35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'лютий 2025'!Y37</f>
        <v>#REF!</v>
      </c>
      <c r="D37" s="4">
        <v>324486.23</v>
      </c>
      <c r="E37" s="4">
        <v>74603.070000000007</v>
      </c>
      <c r="F37" s="4">
        <v>6362</v>
      </c>
      <c r="J37" s="3">
        <v>1467.43</v>
      </c>
      <c r="M37" s="4">
        <v>722.5</v>
      </c>
      <c r="N37" s="4">
        <v>19827.849999999999</v>
      </c>
      <c r="O37" s="3">
        <v>75329.05</v>
      </c>
      <c r="P37" s="4">
        <v>164.65</v>
      </c>
      <c r="W37" s="4">
        <f t="shared" si="3"/>
        <v>502962.77999999997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'лютий 2025'!Y38</f>
        <v>#REF!</v>
      </c>
      <c r="D38" s="4">
        <v>408654.14</v>
      </c>
      <c r="E38" s="4">
        <v>109536.11</v>
      </c>
      <c r="F38" s="4">
        <v>4199.3999999999996</v>
      </c>
      <c r="J38" s="3">
        <v>1377.43</v>
      </c>
      <c r="N38" s="4">
        <v>32436.77</v>
      </c>
      <c r="O38" s="3">
        <v>51056.14</v>
      </c>
      <c r="W38" s="4">
        <f t="shared" si="3"/>
        <v>607259.99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'лютий 2025'!Y39</f>
        <v>#REF!</v>
      </c>
      <c r="D39" s="4">
        <v>738110.58</v>
      </c>
      <c r="E39" s="4">
        <v>167821.43</v>
      </c>
      <c r="F39" s="4">
        <v>17306.02</v>
      </c>
      <c r="H39" s="4">
        <f>14377.5-553.8</f>
        <v>13823.7</v>
      </c>
      <c r="I39" s="4">
        <v>64048.26</v>
      </c>
      <c r="J39" s="3">
        <v>2952.43</v>
      </c>
      <c r="M39" s="4">
        <v>5933.4</v>
      </c>
      <c r="N39" s="4">
        <v>42947.38</v>
      </c>
      <c r="O39" s="3">
        <v>266789.8</v>
      </c>
      <c r="P39" s="4">
        <v>1027.45</v>
      </c>
      <c r="W39" s="4">
        <f t="shared" si="3"/>
        <v>1320760.45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'лютий 2025'!Y40</f>
        <v>#REF!</v>
      </c>
      <c r="D40" s="4">
        <v>713151.99</v>
      </c>
      <c r="E40" s="4">
        <v>174856.03</v>
      </c>
      <c r="F40" s="4">
        <v>12047.38</v>
      </c>
      <c r="J40" s="3">
        <v>3227.43</v>
      </c>
      <c r="M40" s="4">
        <v>2465</v>
      </c>
      <c r="N40" s="4">
        <v>28551.14</v>
      </c>
      <c r="O40" s="3">
        <v>153030.59</v>
      </c>
      <c r="P40" s="4">
        <v>987.93</v>
      </c>
      <c r="W40" s="4">
        <f t="shared" si="3"/>
        <v>1088317.49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'лютий 2025'!Y41</f>
        <v>#REF!</v>
      </c>
      <c r="D41" s="4">
        <v>557615.04</v>
      </c>
      <c r="E41" s="4">
        <v>126919.2</v>
      </c>
      <c r="F41" s="4">
        <v>10976</v>
      </c>
      <c r="H41" s="4">
        <v>56567.7</v>
      </c>
      <c r="I41" s="4">
        <v>243217.03</v>
      </c>
      <c r="J41" s="3">
        <v>1257.43</v>
      </c>
      <c r="L41" s="4">
        <v>127978.37</v>
      </c>
      <c r="M41" s="4">
        <v>4001.06</v>
      </c>
      <c r="N41" s="4">
        <v>27814.82</v>
      </c>
      <c r="O41" s="3"/>
      <c r="P41" s="4">
        <v>1931.95</v>
      </c>
      <c r="W41" s="4">
        <f t="shared" si="3"/>
        <v>1158278.6000000001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'лютий 2025'!Y42</f>
        <v>#REF!</v>
      </c>
      <c r="D42" s="4">
        <v>921363.62</v>
      </c>
      <c r="E42" s="4">
        <v>206828.83</v>
      </c>
      <c r="F42" s="4">
        <v>13405.9</v>
      </c>
      <c r="J42" s="3">
        <v>9837.43</v>
      </c>
      <c r="K42" s="4">
        <v>1100</v>
      </c>
      <c r="L42" s="4">
        <v>255956.75</v>
      </c>
      <c r="M42" s="4">
        <v>8002.14</v>
      </c>
      <c r="N42" s="4">
        <v>55628.42</v>
      </c>
      <c r="O42" s="3"/>
      <c r="P42" s="4">
        <v>2897.93</v>
      </c>
      <c r="W42" s="4">
        <f t="shared" si="3"/>
        <v>1475021.0199999996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'лютий 2025'!Y43</f>
        <v>#REF!</v>
      </c>
      <c r="D43" s="4">
        <v>1384053.48</v>
      </c>
      <c r="E43" s="4">
        <v>304427.90999999997</v>
      </c>
      <c r="F43" s="4">
        <v>17750.2</v>
      </c>
      <c r="H43" s="4">
        <v>68101.679999999993</v>
      </c>
      <c r="I43" s="4">
        <v>223128.22</v>
      </c>
      <c r="J43" s="3">
        <v>11147.43</v>
      </c>
      <c r="L43" s="4">
        <v>647239.88</v>
      </c>
      <c r="M43" s="4">
        <v>15481.4</v>
      </c>
      <c r="N43" s="4">
        <v>65315.14</v>
      </c>
      <c r="O43" s="3"/>
      <c r="P43" s="4">
        <v>2963.79</v>
      </c>
      <c r="W43" s="4">
        <f t="shared" si="3"/>
        <v>2739609.13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'лютий 2025'!Y44</f>
        <v>#REF!</v>
      </c>
      <c r="D44" s="4">
        <v>1481020.35</v>
      </c>
      <c r="E44" s="4">
        <v>333874.27</v>
      </c>
      <c r="F44" s="4">
        <v>8723</v>
      </c>
      <c r="H44" s="4">
        <v>45777.33</v>
      </c>
      <c r="I44" s="4">
        <v>188460.5</v>
      </c>
      <c r="J44" s="3">
        <v>9682.43</v>
      </c>
      <c r="L44" s="4">
        <v>289750.08</v>
      </c>
      <c r="M44" s="4">
        <v>6820</v>
      </c>
      <c r="N44" s="4">
        <v>93544.04</v>
      </c>
      <c r="O44" s="3"/>
      <c r="P44" s="4">
        <v>1317.24</v>
      </c>
      <c r="W44" s="4">
        <f t="shared" si="3"/>
        <v>2458969.2400000002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'лютий 2025'!Y45</f>
        <v>#REF!</v>
      </c>
      <c r="D45" s="4">
        <v>228231.86</v>
      </c>
      <c r="E45" s="4">
        <v>46774.03</v>
      </c>
      <c r="H45" s="4">
        <v>4140.75</v>
      </c>
      <c r="I45" s="4">
        <v>6313.42</v>
      </c>
      <c r="J45" s="3">
        <v>330</v>
      </c>
      <c r="N45" s="4">
        <v>38204.32</v>
      </c>
      <c r="O45" s="3"/>
      <c r="W45" s="4">
        <f t="shared" si="3"/>
        <v>323994.38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'лютий 2025'!Y46</f>
        <v>#REF!</v>
      </c>
      <c r="D46" s="4">
        <v>713413.2</v>
      </c>
      <c r="E46" s="4">
        <v>157481.01</v>
      </c>
      <c r="F46" s="4">
        <v>17230.91</v>
      </c>
      <c r="H46" s="4">
        <f>16160.6-553.8</f>
        <v>15606.800000000001</v>
      </c>
      <c r="I46" s="4">
        <v>49128.66</v>
      </c>
      <c r="J46" s="3">
        <v>2343</v>
      </c>
      <c r="K46" s="4">
        <v>300</v>
      </c>
      <c r="N46" s="4">
        <v>42920.2</v>
      </c>
      <c r="O46" s="3">
        <v>186881.5</v>
      </c>
      <c r="P46" s="4">
        <v>823.28</v>
      </c>
      <c r="W46" s="4">
        <f t="shared" si="3"/>
        <v>1186128.56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'лютий 2025'!Y47</f>
        <v>#REF!</v>
      </c>
      <c r="D47" s="4">
        <v>393889.59</v>
      </c>
      <c r="E47" s="4">
        <v>86625.919999999998</v>
      </c>
      <c r="F47" s="4">
        <v>19503</v>
      </c>
      <c r="H47" s="4">
        <v>11068.6</v>
      </c>
      <c r="I47" s="4">
        <v>15332.47</v>
      </c>
      <c r="J47" s="3">
        <v>1070</v>
      </c>
      <c r="K47" s="4">
        <v>900</v>
      </c>
      <c r="M47" s="4">
        <v>986.25</v>
      </c>
      <c r="N47" s="4">
        <v>40318.720000000001</v>
      </c>
      <c r="O47" s="3">
        <v>107268.77</v>
      </c>
      <c r="W47" s="4">
        <f t="shared" si="3"/>
        <v>676963.32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'лютий 2025'!Y48</f>
        <v>#REF!</v>
      </c>
      <c r="D48" s="4">
        <v>340619.49</v>
      </c>
      <c r="E48" s="4">
        <v>75793.279999999999</v>
      </c>
      <c r="F48" s="4">
        <v>4148</v>
      </c>
      <c r="J48" s="3">
        <v>1170</v>
      </c>
      <c r="M48" s="4">
        <v>197.25</v>
      </c>
      <c r="N48" s="4">
        <v>19440.41</v>
      </c>
      <c r="O48" s="3">
        <v>57306.42</v>
      </c>
      <c r="W48" s="4">
        <f t="shared" si="3"/>
        <v>498674.85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13082167.109999998</v>
      </c>
      <c r="E49" s="9">
        <f t="shared" si="5"/>
        <v>2951065.3699999996</v>
      </c>
      <c r="F49" s="9">
        <f t="shared" si="5"/>
        <v>243307.63999999998</v>
      </c>
      <c r="G49" s="9">
        <f t="shared" si="5"/>
        <v>0</v>
      </c>
      <c r="H49" s="9">
        <f t="shared" si="5"/>
        <v>348428.67</v>
      </c>
      <c r="I49" s="9">
        <f t="shared" si="5"/>
        <v>1336367.5299999998</v>
      </c>
      <c r="J49" s="9">
        <f t="shared" si="5"/>
        <v>65438.990000000005</v>
      </c>
      <c r="K49" s="9">
        <f t="shared" si="5"/>
        <v>2900</v>
      </c>
      <c r="L49" s="9">
        <f t="shared" si="5"/>
        <v>1935498.55</v>
      </c>
      <c r="M49" s="9">
        <f t="shared" si="5"/>
        <v>67229.5</v>
      </c>
      <c r="N49" s="9">
        <f t="shared" si="5"/>
        <v>868041.86</v>
      </c>
      <c r="O49" s="9">
        <f t="shared" si="5"/>
        <v>1567247.31</v>
      </c>
      <c r="P49" s="9">
        <f t="shared" si="5"/>
        <v>29537.950000000004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22497230.479999997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'лютий 2025'!Y51</f>
        <v>#REF!</v>
      </c>
      <c r="D51" s="4">
        <v>191805.95</v>
      </c>
      <c r="E51" s="4">
        <v>45003.15</v>
      </c>
      <c r="F51" s="4">
        <v>4532.5</v>
      </c>
      <c r="J51" s="3">
        <v>809.34</v>
      </c>
      <c r="K51" s="4">
        <f>600+300</f>
        <v>900</v>
      </c>
      <c r="L51" s="4">
        <v>200999.28</v>
      </c>
      <c r="N51" s="4">
        <v>1926.21</v>
      </c>
      <c r="W51" s="4">
        <f t="shared" ref="W51:W53" si="6">SUM(D51:V51)</f>
        <v>445976.43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'лютий 2025'!Y52</f>
        <v>566758.66999999993</v>
      </c>
      <c r="D52" s="4">
        <v>145702.85</v>
      </c>
      <c r="E52" s="4">
        <v>32829.379999999997</v>
      </c>
      <c r="F52" s="4">
        <v>3224</v>
      </c>
      <c r="J52" s="3">
        <v>681.33</v>
      </c>
      <c r="L52" s="4">
        <v>130256.19</v>
      </c>
      <c r="M52" s="4">
        <v>892.5</v>
      </c>
      <c r="N52" s="4">
        <v>9022.17</v>
      </c>
      <c r="P52" s="4">
        <v>57.08</v>
      </c>
      <c r="W52" s="4">
        <f t="shared" si="6"/>
        <v>322665.5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'лютий 2025'!Y53</f>
        <v>#REF!</v>
      </c>
      <c r="D53" s="15">
        <v>161444.45000000001</v>
      </c>
      <c r="E53" s="15">
        <v>35281.25</v>
      </c>
      <c r="F53" s="4">
        <v>5266</v>
      </c>
      <c r="J53" s="15">
        <v>609.33000000000004</v>
      </c>
      <c r="N53" s="4">
        <v>3321.05</v>
      </c>
      <c r="W53" s="4">
        <f t="shared" si="6"/>
        <v>205922.08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498953.25000000006</v>
      </c>
      <c r="E54" s="9">
        <f t="shared" si="8"/>
        <v>113113.78</v>
      </c>
      <c r="F54" s="9">
        <f t="shared" si="8"/>
        <v>13022.5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2100</v>
      </c>
      <c r="K54" s="9">
        <f t="shared" si="8"/>
        <v>900</v>
      </c>
      <c r="L54" s="9">
        <f t="shared" si="8"/>
        <v>331255.46999999997</v>
      </c>
      <c r="M54" s="9">
        <f t="shared" si="8"/>
        <v>892.5</v>
      </c>
      <c r="N54" s="9">
        <f t="shared" si="8"/>
        <v>14269.43</v>
      </c>
      <c r="O54" s="9">
        <f t="shared" si="8"/>
        <v>0</v>
      </c>
      <c r="P54" s="9">
        <f t="shared" si="8"/>
        <v>57.08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974564.00999999989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'лютий 2025'!Y56</f>
        <v>#REF!</v>
      </c>
      <c r="D56" s="17">
        <v>95758.49</v>
      </c>
      <c r="E56" s="17">
        <v>23142.6</v>
      </c>
      <c r="F56" s="14">
        <v>1403</v>
      </c>
      <c r="G56" s="14"/>
      <c r="H56" s="14"/>
      <c r="I56" s="14"/>
      <c r="J56" s="14">
        <v>607</v>
      </c>
      <c r="K56" s="14"/>
      <c r="L56" s="14"/>
      <c r="M56" s="14">
        <v>272.8</v>
      </c>
      <c r="N56" s="17">
        <v>1771.22</v>
      </c>
      <c r="O56" s="14"/>
      <c r="P56" s="14"/>
      <c r="Q56" s="14"/>
      <c r="R56" s="14"/>
      <c r="S56" s="14"/>
      <c r="T56" s="14"/>
      <c r="U56" s="14"/>
      <c r="V56" s="14"/>
      <c r="W56" s="14">
        <f>SUM(D56:V56)</f>
        <v>122955.11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'лютий 2025'!Y58</f>
        <v>#REF!</v>
      </c>
      <c r="D58" s="14">
        <v>304153.18</v>
      </c>
      <c r="E58" s="14">
        <v>68655.460000000006</v>
      </c>
      <c r="F58" s="14">
        <v>28277.5</v>
      </c>
      <c r="G58" s="14"/>
      <c r="H58" s="14"/>
      <c r="I58" s="14"/>
      <c r="J58" s="14">
        <v>3603</v>
      </c>
      <c r="K58" s="14">
        <v>300</v>
      </c>
      <c r="L58" s="14">
        <v>337527.96</v>
      </c>
      <c r="M58" s="14">
        <v>2751.7</v>
      </c>
      <c r="N58" s="17">
        <v>7262.04</v>
      </c>
      <c r="O58" s="14"/>
      <c r="P58" s="14"/>
      <c r="Q58" s="14"/>
      <c r="R58" s="14"/>
      <c r="S58" s="14"/>
      <c r="T58" s="14"/>
      <c r="U58" s="14"/>
      <c r="V58" s="14"/>
      <c r="W58" s="14">
        <f>SUM(D58:V58)</f>
        <v>752530.84000000008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'лютий 2025'!Y60</f>
        <v>#REF!</v>
      </c>
      <c r="D60" s="17">
        <v>126080.81</v>
      </c>
      <c r="E60" s="17">
        <v>28647.65</v>
      </c>
      <c r="F60" s="14">
        <v>2962.2</v>
      </c>
      <c r="G60" s="14"/>
      <c r="H60" s="14"/>
      <c r="I60" s="14"/>
      <c r="J60" s="14"/>
      <c r="K60" s="14"/>
      <c r="L60" s="17">
        <v>4152.96</v>
      </c>
      <c r="M60" s="14"/>
      <c r="N60" s="17">
        <v>2856.1</v>
      </c>
      <c r="O60" s="14"/>
      <c r="P60" s="14"/>
      <c r="Q60" s="14"/>
      <c r="R60" s="14"/>
      <c r="S60" s="14"/>
      <c r="T60" s="14"/>
      <c r="U60" s="14"/>
      <c r="V60" s="14"/>
      <c r="W60" s="14">
        <f>SUM(D60:V60)</f>
        <v>164699.72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19714539.799999993</v>
      </c>
      <c r="E62" s="22">
        <f t="shared" si="9"/>
        <v>4453593.55</v>
      </c>
      <c r="F62" s="22">
        <f t="shared" si="9"/>
        <v>377064.59</v>
      </c>
      <c r="G62" s="22">
        <f t="shared" si="9"/>
        <v>0</v>
      </c>
      <c r="H62" s="22">
        <f t="shared" si="9"/>
        <v>1187709.33</v>
      </c>
      <c r="I62" s="22">
        <f t="shared" si="9"/>
        <v>1336367.5299999998</v>
      </c>
      <c r="J62" s="22">
        <f t="shared" si="9"/>
        <v>85391.950000000012</v>
      </c>
      <c r="K62" s="22">
        <f t="shared" si="9"/>
        <v>4100</v>
      </c>
      <c r="L62" s="22">
        <f t="shared" si="9"/>
        <v>5116433.5999999996</v>
      </c>
      <c r="M62" s="22">
        <f t="shared" si="9"/>
        <v>126430.78</v>
      </c>
      <c r="N62" s="22">
        <f t="shared" si="9"/>
        <v>1700697.33</v>
      </c>
      <c r="O62" s="22">
        <f t="shared" si="9"/>
        <v>2119564.67</v>
      </c>
      <c r="P62" s="22">
        <f t="shared" si="9"/>
        <v>85979.48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36307872.609999992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19714539.799999993</v>
      </c>
      <c r="E64" s="24">
        <f t="shared" si="10"/>
        <v>4453593.55</v>
      </c>
      <c r="F64" s="24">
        <f t="shared" si="10"/>
        <v>377064.59</v>
      </c>
      <c r="G64" s="24">
        <f t="shared" si="10"/>
        <v>0</v>
      </c>
      <c r="H64" s="24">
        <f t="shared" si="10"/>
        <v>1187709.33</v>
      </c>
      <c r="I64" s="24">
        <f t="shared" si="10"/>
        <v>1336367.5299999998</v>
      </c>
      <c r="J64" s="24">
        <f t="shared" si="10"/>
        <v>85391.950000000012</v>
      </c>
      <c r="K64" s="24">
        <f t="shared" si="10"/>
        <v>4100</v>
      </c>
      <c r="L64" s="24">
        <f t="shared" si="10"/>
        <v>5116433.5999999996</v>
      </c>
      <c r="M64" s="24">
        <f t="shared" si="10"/>
        <v>126430.78</v>
      </c>
      <c r="N64" s="24">
        <f t="shared" si="10"/>
        <v>1700697.33</v>
      </c>
      <c r="O64" s="24">
        <f t="shared" si="10"/>
        <v>2119564.67</v>
      </c>
      <c r="P64" s="24">
        <f t="shared" si="10"/>
        <v>85979.48</v>
      </c>
      <c r="Q64" s="24">
        <f t="shared" si="10"/>
        <v>0</v>
      </c>
      <c r="R64" s="24">
        <f t="shared" si="10"/>
        <v>0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'лютий 2025'!Y66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3620</v>
      </c>
      <c r="R66" s="14"/>
      <c r="S66" s="14"/>
      <c r="T66" s="14"/>
      <c r="U66" s="14"/>
      <c r="V66" s="14"/>
      <c r="W66" s="14">
        <f>SUM(D66:V66)</f>
        <v>3620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/>
      <c r="C68" s="3"/>
      <c r="L68" s="3"/>
      <c r="W68" s="14"/>
    </row>
    <row r="69" spans="1:26" ht="13.5" customHeight="1" x14ac:dyDescent="0.3">
      <c r="A69" s="27"/>
      <c r="B69" s="3"/>
      <c r="C69" s="3"/>
      <c r="W69" s="14"/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7"/>
      <c r="B71" s="28"/>
      <c r="C71" s="28"/>
      <c r="L71" s="15"/>
      <c r="W71" s="3"/>
    </row>
    <row r="72" spans="1:26" ht="13.5" customHeight="1" x14ac:dyDescent="0.3">
      <c r="A72" s="3"/>
      <c r="B72" s="3"/>
      <c r="C72" s="3"/>
      <c r="D72" s="15"/>
      <c r="E72" s="15"/>
      <c r="J72" s="3"/>
      <c r="L72" s="15"/>
      <c r="W72" s="3"/>
    </row>
    <row r="73" spans="1:26" ht="13.5" customHeight="1" x14ac:dyDescent="0.3">
      <c r="A73" s="29"/>
      <c r="B73" s="30"/>
      <c r="C73" s="3"/>
      <c r="J73" s="3"/>
      <c r="W73" s="3"/>
    </row>
    <row r="74" spans="1:26" ht="13.5" customHeight="1" x14ac:dyDescent="0.3">
      <c r="A74" s="14"/>
      <c r="B74" s="16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7"/>
      <c r="N76" s="17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6" ht="13.5" customHeight="1" x14ac:dyDescent="0.3">
      <c r="C77" s="3"/>
    </row>
    <row r="78" spans="1:26" ht="13.5" customHeight="1" x14ac:dyDescent="0.3">
      <c r="A78" s="22"/>
      <c r="B78" s="20"/>
      <c r="C78" s="31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3"/>
    </row>
    <row r="79" spans="1:26" ht="13.5" customHeight="1" x14ac:dyDescent="0.3">
      <c r="C79" s="3"/>
    </row>
    <row r="80" spans="1:26" ht="13.5" customHeight="1" x14ac:dyDescent="0.3">
      <c r="A80" s="24"/>
      <c r="B80" s="24"/>
      <c r="C80" s="24"/>
      <c r="D80" s="32"/>
      <c r="E80" s="32"/>
      <c r="F80" s="32"/>
      <c r="G80" s="24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24"/>
      <c r="T80" s="24"/>
      <c r="U80" s="24"/>
      <c r="V80" s="24"/>
      <c r="W80" s="25"/>
      <c r="X80" s="24"/>
      <c r="Y80" s="24"/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6.6640625" customWidth="1"/>
    <col min="4" max="4" width="14.33203125" customWidth="1"/>
    <col min="5" max="5" width="1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5546875" customWidth="1"/>
    <col min="11" max="11" width="11.664062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7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80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33">
        <f>D8+E8+F8+G8+H8+I8+J8+K8+L8+M8+N8+O8+P8+Q8+R8+S8+T8+U8+V8</f>
        <v>0</v>
      </c>
      <c r="D8" s="33">
        <f>'березень 2025'!D80</f>
        <v>0</v>
      </c>
      <c r="E8" s="33">
        <f>'березень 2025'!E80</f>
        <v>0</v>
      </c>
      <c r="F8" s="33">
        <f>'березень 2025'!F80</f>
        <v>0</v>
      </c>
      <c r="G8" s="33">
        <f>'березень 2025'!G80</f>
        <v>0</v>
      </c>
      <c r="H8" s="33">
        <f>'березень 2025'!H80</f>
        <v>0</v>
      </c>
      <c r="I8" s="33">
        <f>'березень 2025'!I80</f>
        <v>0</v>
      </c>
      <c r="J8" s="33">
        <f>'березень 2025'!J80</f>
        <v>0</v>
      </c>
      <c r="K8" s="33">
        <f>'березень 2025'!K80</f>
        <v>0</v>
      </c>
      <c r="L8" s="33">
        <f>'березень 2025'!L80</f>
        <v>0</v>
      </c>
      <c r="M8" s="33">
        <f>'березень 2025'!M80</f>
        <v>0</v>
      </c>
      <c r="N8" s="33">
        <f>'березень 2025'!N80</f>
        <v>0</v>
      </c>
      <c r="O8" s="33">
        <f>'березень 2025'!O80</f>
        <v>0</v>
      </c>
      <c r="P8" s="33">
        <f>'березень 2025'!P80</f>
        <v>0</v>
      </c>
      <c r="Q8" s="33">
        <f>'березень 2025'!Q80</f>
        <v>0</v>
      </c>
      <c r="R8" s="33">
        <f>'березень 2025'!R80</f>
        <v>0</v>
      </c>
      <c r="S8" s="33">
        <f>'березень 2025'!S80</f>
        <v>0</v>
      </c>
      <c r="T8" s="33">
        <f>'березень 2025'!T80</f>
        <v>0</v>
      </c>
      <c r="U8" s="33">
        <f>'березень 2025'!U80</f>
        <v>0</v>
      </c>
      <c r="V8" s="33">
        <f>'березень 2025'!V80</f>
        <v>0</v>
      </c>
      <c r="W8" s="34" t="s">
        <v>25</v>
      </c>
      <c r="X8" s="33"/>
      <c r="Y8" s="34" t="s">
        <v>25</v>
      </c>
      <c r="Z8" s="6"/>
    </row>
    <row r="9" spans="1:26" ht="13.5" customHeight="1" x14ac:dyDescent="0.3">
      <c r="B9" s="6" t="s">
        <v>26</v>
      </c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0" spans="1:26" ht="13.5" customHeight="1" x14ac:dyDescent="0.3">
      <c r="A10" s="4">
        <v>1</v>
      </c>
      <c r="B10" s="4" t="s">
        <v>27</v>
      </c>
      <c r="C10" s="35" t="e">
        <f>'березень 2025'!Y10</f>
        <v>#REF!</v>
      </c>
      <c r="D10" s="35">
        <v>456367.86</v>
      </c>
      <c r="E10" s="35">
        <v>104121.62</v>
      </c>
      <c r="F10" s="35">
        <v>1588.5</v>
      </c>
      <c r="G10" s="35">
        <v>1825.98</v>
      </c>
      <c r="H10" s="35">
        <v>109577.42</v>
      </c>
      <c r="I10" s="35"/>
      <c r="J10" s="35">
        <v>718.19</v>
      </c>
      <c r="K10" s="35"/>
      <c r="L10" s="35">
        <v>214975.66</v>
      </c>
      <c r="M10" s="35">
        <v>4910.3999999999996</v>
      </c>
      <c r="N10" s="35">
        <v>43008.49</v>
      </c>
      <c r="O10" s="35"/>
      <c r="P10" s="35">
        <v>658.62</v>
      </c>
      <c r="Q10" s="35"/>
      <c r="R10" s="35"/>
      <c r="S10" s="35"/>
      <c r="T10" s="35"/>
      <c r="U10" s="35"/>
      <c r="V10" s="35"/>
      <c r="W10" s="35">
        <f t="shared" ref="W10:W28" si="0">SUM(D10:V10)</f>
        <v>937752.74</v>
      </c>
      <c r="X10" s="35"/>
      <c r="Y10" s="35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5" t="e">
        <f>'березень 2025'!Y11</f>
        <v>#REF!</v>
      </c>
      <c r="D11" s="35">
        <v>381428.54</v>
      </c>
      <c r="E11" s="35">
        <v>90445.45</v>
      </c>
      <c r="F11" s="35">
        <v>1588.5</v>
      </c>
      <c r="G11" s="35">
        <v>1711.98</v>
      </c>
      <c r="H11" s="35">
        <v>73091.12</v>
      </c>
      <c r="I11" s="35"/>
      <c r="J11" s="35">
        <v>9458.99</v>
      </c>
      <c r="K11" s="35"/>
      <c r="L11" s="35">
        <v>201409.62</v>
      </c>
      <c r="M11" s="35">
        <v>5115</v>
      </c>
      <c r="N11" s="35">
        <v>43341.72</v>
      </c>
      <c r="O11" s="35"/>
      <c r="P11" s="35">
        <v>329.31</v>
      </c>
      <c r="Q11" s="35"/>
      <c r="R11" s="35"/>
      <c r="S11" s="35"/>
      <c r="T11" s="35"/>
      <c r="U11" s="35"/>
      <c r="V11" s="35"/>
      <c r="W11" s="35">
        <f t="shared" si="0"/>
        <v>807920.23</v>
      </c>
      <c r="X11" s="35"/>
      <c r="Y11" s="35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5" t="e">
        <f>'березень 2025'!Y12</f>
        <v>#REF!</v>
      </c>
      <c r="D12" s="35">
        <v>247606.5</v>
      </c>
      <c r="E12" s="35">
        <v>59929.09</v>
      </c>
      <c r="F12" s="35">
        <v>1588.5</v>
      </c>
      <c r="G12" s="35">
        <v>1422.01</v>
      </c>
      <c r="H12" s="35">
        <v>62229.32</v>
      </c>
      <c r="I12" s="35"/>
      <c r="J12" s="35">
        <v>7815.52</v>
      </c>
      <c r="K12" s="35"/>
      <c r="L12" s="35"/>
      <c r="M12" s="35">
        <v>1827.5</v>
      </c>
      <c r="N12" s="35">
        <v>38645.43</v>
      </c>
      <c r="O12" s="35">
        <v>38677.35</v>
      </c>
      <c r="P12" s="35">
        <v>3258.62</v>
      </c>
      <c r="Q12" s="35"/>
      <c r="R12" s="35">
        <v>63.31</v>
      </c>
      <c r="S12" s="35"/>
      <c r="T12" s="35"/>
      <c r="U12" s="35"/>
      <c r="V12" s="35"/>
      <c r="W12" s="35">
        <f t="shared" si="0"/>
        <v>463063.14999999997</v>
      </c>
      <c r="X12" s="35"/>
      <c r="Y12" s="35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5" t="e">
        <f>'березень 2025'!Y13</f>
        <v>#REF!</v>
      </c>
      <c r="D13" s="35">
        <v>482437.43</v>
      </c>
      <c r="E13" s="35">
        <v>105585.01</v>
      </c>
      <c r="F13" s="35">
        <v>4390.5</v>
      </c>
      <c r="G13" s="35">
        <v>1825.98</v>
      </c>
      <c r="H13" s="35">
        <v>94666.06</v>
      </c>
      <c r="I13" s="35"/>
      <c r="J13" s="35">
        <v>786.19</v>
      </c>
      <c r="K13" s="35"/>
      <c r="L13" s="35">
        <v>159704.09</v>
      </c>
      <c r="M13" s="35">
        <v>5319.6</v>
      </c>
      <c r="N13" s="35">
        <v>54986.15</v>
      </c>
      <c r="O13" s="35"/>
      <c r="P13" s="35">
        <v>653.35</v>
      </c>
      <c r="Q13" s="35"/>
      <c r="R13" s="35"/>
      <c r="S13" s="35"/>
      <c r="T13" s="35"/>
      <c r="U13" s="35"/>
      <c r="V13" s="35"/>
      <c r="W13" s="35">
        <f t="shared" si="0"/>
        <v>910354.35999999987</v>
      </c>
      <c r="X13" s="35"/>
      <c r="Y13" s="35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5" t="e">
        <f>'березень 2025'!Y14</f>
        <v>#REF!</v>
      </c>
      <c r="D14" s="35">
        <v>348266.37</v>
      </c>
      <c r="E14" s="35">
        <v>76564.75</v>
      </c>
      <c r="F14" s="35">
        <v>3269.7</v>
      </c>
      <c r="G14" s="35">
        <v>1536.01</v>
      </c>
      <c r="H14" s="35">
        <v>93427.05</v>
      </c>
      <c r="I14" s="35"/>
      <c r="J14" s="35">
        <v>618.19000000000005</v>
      </c>
      <c r="K14" s="35"/>
      <c r="L14" s="35">
        <v>358111.27</v>
      </c>
      <c r="M14" s="35">
        <v>3751</v>
      </c>
      <c r="N14" s="35">
        <v>31373.65</v>
      </c>
      <c r="O14" s="35"/>
      <c r="P14" s="35">
        <v>823.28</v>
      </c>
      <c r="Q14" s="35"/>
      <c r="R14" s="35"/>
      <c r="S14" s="35"/>
      <c r="T14" s="35"/>
      <c r="U14" s="35"/>
      <c r="V14" s="35"/>
      <c r="W14" s="35">
        <f t="shared" si="0"/>
        <v>917741.27000000014</v>
      </c>
      <c r="X14" s="35"/>
      <c r="Y14" s="35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5" t="e">
        <f>'березень 2025'!Y15</f>
        <v>#REF!</v>
      </c>
      <c r="D15" s="35">
        <v>538200.51</v>
      </c>
      <c r="E15" s="35">
        <v>119282.02</v>
      </c>
      <c r="F15" s="35">
        <v>1588.5</v>
      </c>
      <c r="G15" s="35">
        <v>1825.98</v>
      </c>
      <c r="H15" s="35">
        <v>135485.13</v>
      </c>
      <c r="I15" s="35"/>
      <c r="J15" s="35">
        <v>923.79</v>
      </c>
      <c r="K15" s="35"/>
      <c r="L15" s="35">
        <v>239001.15</v>
      </c>
      <c r="M15" s="35">
        <v>5456</v>
      </c>
      <c r="N15" s="35">
        <v>77830.73</v>
      </c>
      <c r="O15" s="35"/>
      <c r="P15" s="35">
        <v>1007.25</v>
      </c>
      <c r="Q15" s="35"/>
      <c r="R15" s="35"/>
      <c r="S15" s="35"/>
      <c r="T15" s="35"/>
      <c r="U15" s="35"/>
      <c r="V15" s="35"/>
      <c r="W15" s="35">
        <f t="shared" si="0"/>
        <v>1120601.06</v>
      </c>
      <c r="X15" s="35"/>
      <c r="Y15" s="35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5" t="e">
        <f>'березень 2025'!Y16</f>
        <v>#REF!</v>
      </c>
      <c r="D16" s="35">
        <v>369446.65</v>
      </c>
      <c r="E16" s="35">
        <v>81384.42</v>
      </c>
      <c r="F16" s="35">
        <v>1588.5</v>
      </c>
      <c r="G16" s="35">
        <v>1422.01</v>
      </c>
      <c r="H16" s="35">
        <v>51927.97</v>
      </c>
      <c r="I16" s="35"/>
      <c r="J16" s="35">
        <v>2115.83</v>
      </c>
      <c r="K16" s="35"/>
      <c r="L16" s="35"/>
      <c r="M16" s="35">
        <v>1615</v>
      </c>
      <c r="N16" s="35">
        <v>38032.51</v>
      </c>
      <c r="O16" s="35">
        <v>52863.59</v>
      </c>
      <c r="P16" s="35">
        <v>11700</v>
      </c>
      <c r="Q16" s="35"/>
      <c r="R16" s="35">
        <v>63.31</v>
      </c>
      <c r="S16" s="35"/>
      <c r="T16" s="35"/>
      <c r="U16" s="35"/>
      <c r="V16" s="35"/>
      <c r="W16" s="35">
        <f t="shared" si="0"/>
        <v>612159.79</v>
      </c>
      <c r="X16" s="35"/>
      <c r="Y16" s="35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5" t="e">
        <f>'березень 2025'!Y17</f>
        <v>#REF!</v>
      </c>
      <c r="D17" s="35">
        <v>247055.13</v>
      </c>
      <c r="E17" s="35">
        <v>56741.58</v>
      </c>
      <c r="F17" s="35">
        <v>1588.5</v>
      </c>
      <c r="G17" s="35">
        <v>1422.01</v>
      </c>
      <c r="H17" s="35">
        <v>71380.5</v>
      </c>
      <c r="I17" s="35"/>
      <c r="J17" s="35">
        <v>652.99</v>
      </c>
      <c r="K17" s="35"/>
      <c r="L17" s="35">
        <v>122358.02</v>
      </c>
      <c r="M17" s="35">
        <v>3614.6</v>
      </c>
      <c r="N17" s="35">
        <v>33139.65</v>
      </c>
      <c r="O17" s="35"/>
      <c r="P17" s="35">
        <v>658.62</v>
      </c>
      <c r="Q17" s="35"/>
      <c r="R17" s="35"/>
      <c r="S17" s="35"/>
      <c r="T17" s="35"/>
      <c r="U17" s="35"/>
      <c r="V17" s="35"/>
      <c r="W17" s="35">
        <f t="shared" si="0"/>
        <v>538611.6</v>
      </c>
      <c r="X17" s="35"/>
      <c r="Y17" s="35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5" t="e">
        <f>'березень 2025'!Y18</f>
        <v>#REF!</v>
      </c>
      <c r="D18" s="35">
        <v>373193.34</v>
      </c>
      <c r="E18" s="35">
        <v>82672.89</v>
      </c>
      <c r="F18" s="35">
        <v>1588.5</v>
      </c>
      <c r="G18" s="35">
        <v>1711.98</v>
      </c>
      <c r="H18" s="35">
        <v>105145.67</v>
      </c>
      <c r="I18" s="35"/>
      <c r="J18" s="35">
        <v>694.99</v>
      </c>
      <c r="K18" s="35"/>
      <c r="L18" s="35">
        <v>157879.44</v>
      </c>
      <c r="M18" s="35">
        <v>5456</v>
      </c>
      <c r="N18" s="35">
        <v>16248.35</v>
      </c>
      <c r="O18" s="35"/>
      <c r="P18" s="35">
        <v>329.31</v>
      </c>
      <c r="Q18" s="35"/>
      <c r="R18" s="35"/>
      <c r="S18" s="35"/>
      <c r="T18" s="35"/>
      <c r="U18" s="35"/>
      <c r="V18" s="35"/>
      <c r="W18" s="35">
        <f t="shared" si="0"/>
        <v>744920.47000000009</v>
      </c>
      <c r="X18" s="35"/>
      <c r="Y18" s="35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5" t="e">
        <f>'березень 2025'!Y19</f>
        <v>#REF!</v>
      </c>
      <c r="D19" s="35">
        <v>233805.53</v>
      </c>
      <c r="E19" s="35">
        <v>52872.79</v>
      </c>
      <c r="F19" s="35">
        <v>1588.5</v>
      </c>
      <c r="G19" s="35">
        <v>1422.01</v>
      </c>
      <c r="H19" s="35">
        <v>52268.51</v>
      </c>
      <c r="I19" s="35"/>
      <c r="J19" s="35">
        <v>692.19</v>
      </c>
      <c r="K19" s="35"/>
      <c r="L19" s="35">
        <v>157918.03</v>
      </c>
      <c r="M19" s="35">
        <v>4910.3999999999996</v>
      </c>
      <c r="N19" s="35">
        <v>34552.449999999997</v>
      </c>
      <c r="O19" s="35"/>
      <c r="P19" s="35">
        <v>329.31</v>
      </c>
      <c r="Q19" s="35"/>
      <c r="R19" s="35"/>
      <c r="S19" s="35"/>
      <c r="T19" s="35"/>
      <c r="U19" s="35"/>
      <c r="V19" s="35"/>
      <c r="W19" s="35">
        <f t="shared" si="0"/>
        <v>540359.72000000009</v>
      </c>
      <c r="X19" s="35"/>
      <c r="Y19" s="35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5" t="e">
        <f>'березень 2025'!Y20</f>
        <v>#REF!</v>
      </c>
      <c r="D20" s="35">
        <v>413724.65</v>
      </c>
      <c r="E20" s="35">
        <v>91233.56</v>
      </c>
      <c r="F20" s="35">
        <v>1588.5</v>
      </c>
      <c r="G20" s="35">
        <v>1711.98</v>
      </c>
      <c r="H20" s="35">
        <v>112550.68</v>
      </c>
      <c r="I20" s="35"/>
      <c r="J20" s="35">
        <v>4543.1499999999996</v>
      </c>
      <c r="K20" s="35"/>
      <c r="L20" s="35"/>
      <c r="M20" s="35">
        <v>4547.5</v>
      </c>
      <c r="N20" s="35">
        <v>41502.19</v>
      </c>
      <c r="O20" s="35">
        <v>73805.39</v>
      </c>
      <c r="P20" s="35">
        <v>24058.62</v>
      </c>
      <c r="Q20" s="35"/>
      <c r="R20" s="35">
        <v>63.31</v>
      </c>
      <c r="S20" s="35"/>
      <c r="T20" s="35"/>
      <c r="U20" s="35"/>
      <c r="V20" s="35"/>
      <c r="W20" s="35">
        <f t="shared" si="0"/>
        <v>769329.53</v>
      </c>
      <c r="X20" s="35"/>
      <c r="Y20" s="35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5" t="e">
        <f>'березень 2025'!Y21</f>
        <v>#REF!</v>
      </c>
      <c r="D21" s="35">
        <v>323952.84000000003</v>
      </c>
      <c r="E21" s="35">
        <v>74971.33</v>
      </c>
      <c r="F21" s="35">
        <v>1588.5</v>
      </c>
      <c r="G21" s="35">
        <v>1422.01</v>
      </c>
      <c r="H21" s="35">
        <v>74897.960000000006</v>
      </c>
      <c r="I21" s="35"/>
      <c r="J21" s="35">
        <v>5532.35</v>
      </c>
      <c r="K21" s="35"/>
      <c r="L21" s="35"/>
      <c r="M21" s="35">
        <v>1572.5</v>
      </c>
      <c r="N21" s="35">
        <v>35840.6</v>
      </c>
      <c r="O21" s="35">
        <v>59960.76</v>
      </c>
      <c r="P21" s="35">
        <v>5529.31</v>
      </c>
      <c r="Q21" s="35"/>
      <c r="R21" s="35">
        <v>63.31</v>
      </c>
      <c r="S21" s="35"/>
      <c r="T21" s="35"/>
      <c r="U21" s="35"/>
      <c r="V21" s="35"/>
      <c r="W21" s="35">
        <f t="shared" si="0"/>
        <v>585331.47000000009</v>
      </c>
      <c r="X21" s="35"/>
      <c r="Y21" s="35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5" t="e">
        <f>'березень 2025'!Y22</f>
        <v>#REF!</v>
      </c>
      <c r="D22" s="35">
        <v>367205.4</v>
      </c>
      <c r="E22" s="35">
        <v>78057.42</v>
      </c>
      <c r="F22" s="35">
        <v>1588.5</v>
      </c>
      <c r="G22" s="35">
        <v>1422.01</v>
      </c>
      <c r="H22" s="35">
        <v>81578.92</v>
      </c>
      <c r="I22" s="35"/>
      <c r="J22" s="35">
        <v>2310.41</v>
      </c>
      <c r="K22" s="35"/>
      <c r="L22" s="35"/>
      <c r="M22" s="35">
        <v>4092</v>
      </c>
      <c r="N22" s="35">
        <v>47890.97</v>
      </c>
      <c r="O22" s="35">
        <v>80191.42</v>
      </c>
      <c r="P22" s="35"/>
      <c r="Q22" s="35"/>
      <c r="R22" s="35">
        <v>63.31</v>
      </c>
      <c r="S22" s="35"/>
      <c r="T22" s="35"/>
      <c r="U22" s="35"/>
      <c r="V22" s="35"/>
      <c r="W22" s="35">
        <f t="shared" si="0"/>
        <v>664400.3600000001</v>
      </c>
      <c r="X22" s="35"/>
      <c r="Y22" s="35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5" t="e">
        <f>'березень 2025'!Y23</f>
        <v>#REF!</v>
      </c>
      <c r="D23" s="35">
        <v>546652.67000000004</v>
      </c>
      <c r="E23" s="35">
        <v>122591.18</v>
      </c>
      <c r="F23" s="35">
        <v>1588.5</v>
      </c>
      <c r="G23" s="35">
        <v>1825.98</v>
      </c>
      <c r="H23" s="35">
        <v>163655.97</v>
      </c>
      <c r="I23" s="35"/>
      <c r="J23" s="35">
        <v>991.79</v>
      </c>
      <c r="K23" s="35"/>
      <c r="L23" s="35">
        <v>178636.29</v>
      </c>
      <c r="M23" s="35">
        <v>6138</v>
      </c>
      <c r="N23" s="35">
        <v>59421.94</v>
      </c>
      <c r="O23" s="35"/>
      <c r="P23" s="35">
        <v>878.16</v>
      </c>
      <c r="Q23" s="35"/>
      <c r="R23" s="35"/>
      <c r="S23" s="35"/>
      <c r="T23" s="35"/>
      <c r="U23" s="35"/>
      <c r="V23" s="35"/>
      <c r="W23" s="35">
        <f t="shared" si="0"/>
        <v>1082380.48</v>
      </c>
      <c r="X23" s="35"/>
      <c r="Y23" s="35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5" t="e">
        <f>'березень 2025'!Y24</f>
        <v>#REF!</v>
      </c>
      <c r="D24" s="35">
        <v>226882.74</v>
      </c>
      <c r="E24" s="35">
        <v>51598.75</v>
      </c>
      <c r="F24" s="35">
        <v>1186.56</v>
      </c>
      <c r="G24" s="35">
        <v>1018.04</v>
      </c>
      <c r="H24" s="35">
        <v>36757.94</v>
      </c>
      <c r="I24" s="35"/>
      <c r="J24" s="35">
        <v>460.58</v>
      </c>
      <c r="K24" s="35">
        <v>600</v>
      </c>
      <c r="L24" s="35">
        <v>68659.06</v>
      </c>
      <c r="M24" s="35">
        <v>1909.6</v>
      </c>
      <c r="N24" s="35">
        <v>24932.92</v>
      </c>
      <c r="O24" s="35"/>
      <c r="P24" s="35">
        <v>329.31</v>
      </c>
      <c r="Q24" s="35"/>
      <c r="R24" s="35"/>
      <c r="S24" s="35"/>
      <c r="T24" s="35"/>
      <c r="U24" s="35"/>
      <c r="V24" s="35"/>
      <c r="W24" s="35">
        <f t="shared" si="0"/>
        <v>414335.49999999994</v>
      </c>
      <c r="X24" s="35"/>
      <c r="Y24" s="35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5" t="e">
        <f>'березень 2025'!Y25</f>
        <v>#REF!</v>
      </c>
      <c r="D25" s="35">
        <v>126150.84</v>
      </c>
      <c r="E25" s="35">
        <v>25328.68</v>
      </c>
      <c r="F25" s="35">
        <v>1186.56</v>
      </c>
      <c r="G25" s="35">
        <v>1132.04</v>
      </c>
      <c r="H25" s="35">
        <v>19506.330000000002</v>
      </c>
      <c r="I25" s="35"/>
      <c r="J25" s="35">
        <v>641.6</v>
      </c>
      <c r="K25" s="35"/>
      <c r="L25" s="35"/>
      <c r="M25" s="35"/>
      <c r="N25" s="35">
        <v>20881.5</v>
      </c>
      <c r="O25" s="35"/>
      <c r="P25" s="35"/>
      <c r="Q25" s="35"/>
      <c r="R25" s="35">
        <v>1778.55</v>
      </c>
      <c r="S25" s="35"/>
      <c r="T25" s="35"/>
      <c r="U25" s="35"/>
      <c r="V25" s="35"/>
      <c r="W25" s="35">
        <f t="shared" si="0"/>
        <v>196606.1</v>
      </c>
      <c r="X25" s="35"/>
      <c r="Y25" s="35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5" t="e">
        <f>'березень 2025'!Y26</f>
        <v>#REF!</v>
      </c>
      <c r="D26" s="35">
        <v>151788.39000000001</v>
      </c>
      <c r="E26" s="35">
        <v>32433.61</v>
      </c>
      <c r="F26" s="35">
        <v>1186.56</v>
      </c>
      <c r="G26" s="35">
        <v>1132.04</v>
      </c>
      <c r="H26" s="35">
        <v>25955.599999999999</v>
      </c>
      <c r="I26" s="35"/>
      <c r="J26" s="35">
        <v>6689.36</v>
      </c>
      <c r="K26" s="35"/>
      <c r="L26" s="35"/>
      <c r="M26" s="35"/>
      <c r="N26" s="35">
        <v>17858.52</v>
      </c>
      <c r="O26" s="35">
        <v>36662.78</v>
      </c>
      <c r="P26" s="35"/>
      <c r="Q26" s="35"/>
      <c r="R26" s="35">
        <v>63.3</v>
      </c>
      <c r="S26" s="35"/>
      <c r="T26" s="35"/>
      <c r="U26" s="35"/>
      <c r="V26" s="35"/>
      <c r="W26" s="35">
        <f t="shared" si="0"/>
        <v>273770.15999999997</v>
      </c>
      <c r="X26" s="35"/>
      <c r="Y26" s="35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5" t="e">
        <f>'березень 2025'!Y27</f>
        <v>#REF!</v>
      </c>
      <c r="D27" s="35">
        <v>128191.11</v>
      </c>
      <c r="E27" s="35">
        <v>29347.61</v>
      </c>
      <c r="F27" s="35">
        <v>1186.56</v>
      </c>
      <c r="G27" s="35">
        <v>1132.04</v>
      </c>
      <c r="H27" s="35">
        <v>21902.55</v>
      </c>
      <c r="I27" s="35"/>
      <c r="J27" s="35">
        <v>743.8</v>
      </c>
      <c r="K27" s="35"/>
      <c r="L27" s="35"/>
      <c r="M27" s="35">
        <v>1961.56</v>
      </c>
      <c r="N27" s="35">
        <v>16622.32</v>
      </c>
      <c r="O27" s="35"/>
      <c r="P27" s="35"/>
      <c r="Q27" s="35"/>
      <c r="R27" s="35">
        <v>1778.56</v>
      </c>
      <c r="S27" s="35"/>
      <c r="T27" s="35"/>
      <c r="U27" s="35"/>
      <c r="V27" s="35"/>
      <c r="W27" s="35">
        <f t="shared" si="0"/>
        <v>202866.11</v>
      </c>
      <c r="X27" s="35"/>
      <c r="Y27" s="35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5" t="e">
        <f>'березень 2025'!Y28</f>
        <v>#REF!</v>
      </c>
      <c r="D28" s="35">
        <v>28615.87</v>
      </c>
      <c r="E28" s="35">
        <v>6295.49</v>
      </c>
      <c r="F28" s="35"/>
      <c r="G28" s="35"/>
      <c r="H28" s="35">
        <v>8581.6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>
        <f t="shared" si="0"/>
        <v>43492.959999999999</v>
      </c>
      <c r="X28" s="35"/>
      <c r="Y28" s="35" t="e">
        <f t="shared" si="1"/>
        <v>#REF!</v>
      </c>
    </row>
    <row r="29" spans="1:26" ht="13.5" customHeight="1" x14ac:dyDescent="0.3">
      <c r="A29" s="8"/>
      <c r="B29" s="9" t="s">
        <v>46</v>
      </c>
      <c r="C29" s="36" t="e">
        <f t="shared" ref="C29:W29" si="2">SUM(C10:C28)</f>
        <v>#REF!</v>
      </c>
      <c r="D29" s="36">
        <f t="shared" si="2"/>
        <v>5990972.3700000001</v>
      </c>
      <c r="E29" s="36">
        <f t="shared" si="2"/>
        <v>1341457.25</v>
      </c>
      <c r="F29" s="36">
        <f t="shared" si="2"/>
        <v>31468.440000000006</v>
      </c>
      <c r="G29" s="36">
        <f t="shared" si="2"/>
        <v>26922.09</v>
      </c>
      <c r="H29" s="36">
        <f t="shared" si="2"/>
        <v>1394586.3</v>
      </c>
      <c r="I29" s="36">
        <f t="shared" si="2"/>
        <v>0</v>
      </c>
      <c r="J29" s="36">
        <f t="shared" si="2"/>
        <v>46389.91</v>
      </c>
      <c r="K29" s="36">
        <f t="shared" si="2"/>
        <v>600</v>
      </c>
      <c r="L29" s="36">
        <f t="shared" si="2"/>
        <v>1858652.6300000001</v>
      </c>
      <c r="M29" s="36">
        <f t="shared" si="2"/>
        <v>62196.659999999996</v>
      </c>
      <c r="N29" s="36">
        <f t="shared" si="2"/>
        <v>676110.09000000008</v>
      </c>
      <c r="O29" s="36">
        <f t="shared" si="2"/>
        <v>342161.29000000004</v>
      </c>
      <c r="P29" s="36">
        <f t="shared" si="2"/>
        <v>50543.07</v>
      </c>
      <c r="Q29" s="36">
        <f t="shared" si="2"/>
        <v>0</v>
      </c>
      <c r="R29" s="36">
        <f t="shared" si="2"/>
        <v>3936.96</v>
      </c>
      <c r="S29" s="36">
        <f t="shared" si="2"/>
        <v>0</v>
      </c>
      <c r="T29" s="36">
        <f t="shared" si="2"/>
        <v>0</v>
      </c>
      <c r="U29" s="36">
        <f t="shared" si="2"/>
        <v>0</v>
      </c>
      <c r="V29" s="36">
        <f t="shared" si="2"/>
        <v>0</v>
      </c>
      <c r="W29" s="36">
        <f t="shared" si="2"/>
        <v>11825997.060000001</v>
      </c>
      <c r="X29" s="36"/>
      <c r="Y29" s="36" t="e">
        <f>SUM(Y10:Y28)</f>
        <v>#REF!</v>
      </c>
      <c r="Z29" s="10"/>
    </row>
    <row r="30" spans="1:26" ht="13.5" customHeight="1" x14ac:dyDescent="0.3">
      <c r="B30" s="6" t="s">
        <v>47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6" ht="13.5" customHeight="1" x14ac:dyDescent="0.3">
      <c r="A31" s="4">
        <v>1</v>
      </c>
      <c r="B31" s="4" t="s">
        <v>48</v>
      </c>
      <c r="C31" s="35" t="e">
        <f>'березень 2025'!Y31</f>
        <v>#REF!</v>
      </c>
      <c r="D31" s="35">
        <v>858009.1</v>
      </c>
      <c r="E31" s="35">
        <v>192914.59</v>
      </c>
      <c r="F31" s="35">
        <v>3114.5</v>
      </c>
      <c r="G31" s="35">
        <v>4746.28</v>
      </c>
      <c r="H31" s="35">
        <v>51767.43</v>
      </c>
      <c r="I31" s="35">
        <v>147355.04999999999</v>
      </c>
      <c r="J31" s="35">
        <v>11826.99</v>
      </c>
      <c r="K31" s="35"/>
      <c r="L31" s="35"/>
      <c r="M31" s="35">
        <v>4689</v>
      </c>
      <c r="N31" s="35">
        <v>56585.75</v>
      </c>
      <c r="O31" s="35">
        <v>84402.53</v>
      </c>
      <c r="P31" s="35">
        <v>658.62</v>
      </c>
      <c r="Q31" s="35"/>
      <c r="R31" s="35">
        <v>261.85000000000002</v>
      </c>
      <c r="S31" s="35"/>
      <c r="T31" s="35"/>
      <c r="U31" s="35"/>
      <c r="V31" s="35"/>
      <c r="W31" s="35">
        <f t="shared" ref="W31:W48" si="3">SUM(D31:V31)</f>
        <v>1416331.6900000002</v>
      </c>
      <c r="X31" s="35"/>
      <c r="Y31" s="35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5" t="e">
        <f>'березень 2025'!Y32</f>
        <v>#REF!</v>
      </c>
      <c r="D32" s="35">
        <v>780770.68</v>
      </c>
      <c r="E32" s="35">
        <v>166531.82</v>
      </c>
      <c r="F32" s="35">
        <v>669.9</v>
      </c>
      <c r="G32" s="35">
        <v>978.45</v>
      </c>
      <c r="H32" s="35"/>
      <c r="I32" s="35"/>
      <c r="J32" s="35">
        <v>6281.45</v>
      </c>
      <c r="K32" s="35"/>
      <c r="L32" s="35"/>
      <c r="M32" s="35">
        <v>7862.5</v>
      </c>
      <c r="N32" s="35">
        <v>31614.65</v>
      </c>
      <c r="O32" s="35">
        <v>69822.37</v>
      </c>
      <c r="P32" s="35">
        <v>724.48</v>
      </c>
      <c r="Q32" s="35"/>
      <c r="R32" s="35">
        <v>261.85000000000002</v>
      </c>
      <c r="S32" s="35"/>
      <c r="T32" s="35"/>
      <c r="U32" s="35"/>
      <c r="V32" s="35"/>
      <c r="W32" s="35">
        <f t="shared" si="3"/>
        <v>1065518.1499999999</v>
      </c>
      <c r="X32" s="35"/>
      <c r="Y32" s="35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5" t="e">
        <f>'березень 2025'!Y33</f>
        <v>#REF!</v>
      </c>
      <c r="D33" s="35">
        <v>475563.08</v>
      </c>
      <c r="E33" s="35">
        <v>122527.79</v>
      </c>
      <c r="F33" s="35">
        <v>57435.4</v>
      </c>
      <c r="G33" s="35">
        <v>3306.37</v>
      </c>
      <c r="H33" s="35">
        <v>17500.080000000002</v>
      </c>
      <c r="I33" s="35">
        <v>51807.17</v>
      </c>
      <c r="J33" s="35">
        <v>211084.56</v>
      </c>
      <c r="K33" s="35"/>
      <c r="L33" s="35"/>
      <c r="M33" s="35">
        <v>1572.5</v>
      </c>
      <c r="N33" s="35">
        <v>34801.58</v>
      </c>
      <c r="O33" s="35">
        <v>63831.82</v>
      </c>
      <c r="P33" s="35">
        <v>10400</v>
      </c>
      <c r="Q33" s="35"/>
      <c r="R33" s="35">
        <v>261.85000000000002</v>
      </c>
      <c r="S33" s="35"/>
      <c r="T33" s="35"/>
      <c r="U33" s="35"/>
      <c r="V33" s="35"/>
      <c r="W33" s="35">
        <f t="shared" si="3"/>
        <v>1050092.2</v>
      </c>
      <c r="X33" s="35"/>
      <c r="Y33" s="35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5" t="e">
        <f>'березень 2025'!Y34</f>
        <v>#REF!</v>
      </c>
      <c r="D34" s="35">
        <v>1070689.8999999999</v>
      </c>
      <c r="E34" s="35">
        <v>236349.89</v>
      </c>
      <c r="F34" s="35">
        <v>3114.5</v>
      </c>
      <c r="G34" s="35">
        <v>4746.28</v>
      </c>
      <c r="H34" s="35">
        <v>55922.85</v>
      </c>
      <c r="I34" s="35">
        <v>315301.65999999997</v>
      </c>
      <c r="J34" s="35">
        <v>7681.6</v>
      </c>
      <c r="K34" s="35"/>
      <c r="L34" s="35">
        <v>275896.64</v>
      </c>
      <c r="M34" s="35">
        <v>2975</v>
      </c>
      <c r="N34" s="35">
        <v>36900</v>
      </c>
      <c r="O34" s="35"/>
      <c r="P34" s="35">
        <v>658.62</v>
      </c>
      <c r="Q34" s="35"/>
      <c r="R34" s="35"/>
      <c r="S34" s="35"/>
      <c r="T34" s="35"/>
      <c r="U34" s="35"/>
      <c r="V34" s="35"/>
      <c r="W34" s="35">
        <f t="shared" si="3"/>
        <v>2010236.9400000004</v>
      </c>
      <c r="X34" s="35"/>
      <c r="Y34" s="35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5" t="e">
        <f>'березень 2025'!Y35</f>
        <v>#REF!</v>
      </c>
      <c r="D35" s="35">
        <v>1430393.07</v>
      </c>
      <c r="E35" s="35">
        <v>318750.65999999997</v>
      </c>
      <c r="F35" s="35">
        <v>3114.5</v>
      </c>
      <c r="G35" s="35">
        <v>6766.13</v>
      </c>
      <c r="H35" s="35">
        <v>54149.02</v>
      </c>
      <c r="I35" s="35">
        <v>356317.19</v>
      </c>
      <c r="J35" s="35">
        <v>8822.02</v>
      </c>
      <c r="K35" s="35">
        <v>600</v>
      </c>
      <c r="L35" s="35">
        <v>582419.80000000005</v>
      </c>
      <c r="M35" s="35">
        <v>13299</v>
      </c>
      <c r="N35" s="35">
        <v>50084.97</v>
      </c>
      <c r="O35" s="35"/>
      <c r="P35" s="35">
        <v>1317.24</v>
      </c>
      <c r="Q35" s="35"/>
      <c r="R35" s="35"/>
      <c r="S35" s="35"/>
      <c r="T35" s="35"/>
      <c r="U35" s="35"/>
      <c r="V35" s="35"/>
      <c r="W35" s="35">
        <f t="shared" si="3"/>
        <v>2826033.6</v>
      </c>
      <c r="X35" s="35"/>
      <c r="Y35" s="35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5" t="e">
        <f>'березень 2025'!Y36</f>
        <v>#REF!</v>
      </c>
      <c r="D36" s="35">
        <v>419266.23</v>
      </c>
      <c r="E36" s="35">
        <v>96307.39</v>
      </c>
      <c r="F36" s="35">
        <v>1339.8</v>
      </c>
      <c r="G36" s="35">
        <v>2726.43</v>
      </c>
      <c r="H36" s="35">
        <v>13851.81</v>
      </c>
      <c r="I36" s="35">
        <v>101401.56</v>
      </c>
      <c r="J36" s="35">
        <v>6625.78</v>
      </c>
      <c r="K36" s="35"/>
      <c r="L36" s="35"/>
      <c r="M36" s="35">
        <v>1020</v>
      </c>
      <c r="N36" s="35">
        <v>39268.519999999997</v>
      </c>
      <c r="O36" s="35">
        <v>39215.980000000003</v>
      </c>
      <c r="P36" s="35"/>
      <c r="Q36" s="35"/>
      <c r="R36" s="35">
        <v>261.85000000000002</v>
      </c>
      <c r="S36" s="35"/>
      <c r="T36" s="35"/>
      <c r="U36" s="35"/>
      <c r="V36" s="35"/>
      <c r="W36" s="35">
        <f t="shared" si="3"/>
        <v>721285.35</v>
      </c>
      <c r="X36" s="35"/>
      <c r="Y36" s="35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5" t="e">
        <f>'березень 2025'!Y37</f>
        <v>#REF!</v>
      </c>
      <c r="D37" s="35">
        <v>329360.73</v>
      </c>
      <c r="E37" s="35">
        <v>77860.08</v>
      </c>
      <c r="F37" s="35">
        <v>1339.8</v>
      </c>
      <c r="G37" s="35">
        <v>2322.46</v>
      </c>
      <c r="H37" s="35">
        <v>17500.080000000002</v>
      </c>
      <c r="I37" s="35">
        <v>51807.16</v>
      </c>
      <c r="J37" s="35">
        <v>4451.55</v>
      </c>
      <c r="K37" s="35"/>
      <c r="L37" s="35"/>
      <c r="M37" s="35">
        <v>765</v>
      </c>
      <c r="N37" s="35">
        <v>12778.48</v>
      </c>
      <c r="O37" s="35">
        <v>40602.07</v>
      </c>
      <c r="P37" s="35"/>
      <c r="Q37" s="35"/>
      <c r="R37" s="35">
        <v>261.85000000000002</v>
      </c>
      <c r="S37" s="35"/>
      <c r="T37" s="35"/>
      <c r="U37" s="35"/>
      <c r="V37" s="35"/>
      <c r="W37" s="35">
        <f t="shared" si="3"/>
        <v>539049.26</v>
      </c>
      <c r="X37" s="35"/>
      <c r="Y37" s="35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5" t="e">
        <f>'березень 2025'!Y38</f>
        <v>#REF!</v>
      </c>
      <c r="D38" s="35">
        <v>404212.4</v>
      </c>
      <c r="E38" s="35">
        <v>91016.62</v>
      </c>
      <c r="F38" s="35">
        <v>669.9</v>
      </c>
      <c r="G38" s="35">
        <v>206.51</v>
      </c>
      <c r="H38" s="35"/>
      <c r="I38" s="35"/>
      <c r="J38" s="35">
        <v>4445.09</v>
      </c>
      <c r="K38" s="35"/>
      <c r="L38" s="35"/>
      <c r="M38" s="35">
        <v>85</v>
      </c>
      <c r="N38" s="35">
        <v>27966.11</v>
      </c>
      <c r="O38" s="35">
        <v>10877.09</v>
      </c>
      <c r="P38" s="35"/>
      <c r="Q38" s="35"/>
      <c r="R38" s="35">
        <v>261.86</v>
      </c>
      <c r="S38" s="35"/>
      <c r="T38" s="35"/>
      <c r="U38" s="35"/>
      <c r="V38" s="35"/>
      <c r="W38" s="35">
        <f t="shared" si="3"/>
        <v>539740.58000000007</v>
      </c>
      <c r="X38" s="35"/>
      <c r="Y38" s="35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5" t="e">
        <f>'березень 2025'!Y39</f>
        <v>#REF!</v>
      </c>
      <c r="D39" s="35">
        <v>749838.64</v>
      </c>
      <c r="E39" s="35">
        <v>170768.65</v>
      </c>
      <c r="F39" s="35">
        <v>3114.5</v>
      </c>
      <c r="G39" s="35">
        <v>4746.28</v>
      </c>
      <c r="H39" s="35">
        <v>20550.93</v>
      </c>
      <c r="I39" s="35">
        <v>108653.48</v>
      </c>
      <c r="J39" s="35">
        <v>11176.44</v>
      </c>
      <c r="K39" s="35"/>
      <c r="L39" s="35"/>
      <c r="M39" s="35">
        <v>2387</v>
      </c>
      <c r="N39" s="35">
        <v>30790.77</v>
      </c>
      <c r="O39" s="35">
        <v>91850.58</v>
      </c>
      <c r="P39" s="35">
        <v>1027.45</v>
      </c>
      <c r="Q39" s="35"/>
      <c r="R39" s="35">
        <v>261.86</v>
      </c>
      <c r="S39" s="35"/>
      <c r="T39" s="35"/>
      <c r="U39" s="35"/>
      <c r="V39" s="35"/>
      <c r="W39" s="35">
        <f t="shared" si="3"/>
        <v>1195166.5800000003</v>
      </c>
      <c r="X39" s="35"/>
      <c r="Y39" s="35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5" t="e">
        <f>'березень 2025'!Y40</f>
        <v>#REF!</v>
      </c>
      <c r="D40" s="35">
        <v>699086.66</v>
      </c>
      <c r="E40" s="35">
        <v>157378.96</v>
      </c>
      <c r="F40" s="35">
        <v>2009.7</v>
      </c>
      <c r="G40" s="35">
        <v>4746.28</v>
      </c>
      <c r="H40" s="35">
        <v>45085.45</v>
      </c>
      <c r="I40" s="35">
        <v>236095.57</v>
      </c>
      <c r="J40" s="35">
        <v>10689.31</v>
      </c>
      <c r="K40" s="35"/>
      <c r="L40" s="35"/>
      <c r="M40" s="35">
        <v>2762.5</v>
      </c>
      <c r="N40" s="35">
        <v>18180.37</v>
      </c>
      <c r="O40" s="35">
        <v>65568.03</v>
      </c>
      <c r="P40" s="35">
        <v>987.93</v>
      </c>
      <c r="Q40" s="35"/>
      <c r="R40" s="35">
        <v>261.86</v>
      </c>
      <c r="S40" s="35"/>
      <c r="T40" s="35"/>
      <c r="U40" s="35"/>
      <c r="V40" s="35"/>
      <c r="W40" s="35">
        <f t="shared" si="3"/>
        <v>1242852.6200000001</v>
      </c>
      <c r="X40" s="35"/>
      <c r="Y40" s="35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5" t="e">
        <f>'березень 2025'!Y41</f>
        <v>#REF!</v>
      </c>
      <c r="D41" s="35">
        <v>564029.35</v>
      </c>
      <c r="E41" s="35">
        <v>127822.59</v>
      </c>
      <c r="F41" s="35">
        <v>3114.5</v>
      </c>
      <c r="G41" s="35">
        <v>4746.28</v>
      </c>
      <c r="H41" s="35">
        <v>45085.45</v>
      </c>
      <c r="I41" s="35">
        <v>236095.57</v>
      </c>
      <c r="J41" s="35">
        <v>8204.25</v>
      </c>
      <c r="K41" s="35"/>
      <c r="L41" s="35">
        <v>495058.51</v>
      </c>
      <c r="M41" s="35">
        <v>3660.06</v>
      </c>
      <c r="N41" s="35">
        <v>20677.759999999998</v>
      </c>
      <c r="O41" s="35"/>
      <c r="P41" s="35">
        <v>1931.95</v>
      </c>
      <c r="Q41" s="35"/>
      <c r="R41" s="35"/>
      <c r="S41" s="35"/>
      <c r="T41" s="35"/>
      <c r="U41" s="35"/>
      <c r="V41" s="35"/>
      <c r="W41" s="35">
        <f t="shared" si="3"/>
        <v>1510426.27</v>
      </c>
      <c r="X41" s="35"/>
      <c r="Y41" s="35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5" t="e">
        <f>'березень 2025'!Y42</f>
        <v>#REF!</v>
      </c>
      <c r="D42" s="35">
        <v>942078.02</v>
      </c>
      <c r="E42" s="35">
        <v>223859.08</v>
      </c>
      <c r="F42" s="35">
        <v>2009.7</v>
      </c>
      <c r="G42" s="35">
        <v>6766.13</v>
      </c>
      <c r="H42" s="35"/>
      <c r="I42" s="35"/>
      <c r="J42" s="35">
        <v>5749.8</v>
      </c>
      <c r="K42" s="35">
        <v>5500</v>
      </c>
      <c r="L42" s="35"/>
      <c r="M42" s="35">
        <v>7320.14</v>
      </c>
      <c r="N42" s="35">
        <v>41354.61</v>
      </c>
      <c r="O42" s="35"/>
      <c r="P42" s="35">
        <v>7339.22</v>
      </c>
      <c r="Q42" s="35"/>
      <c r="R42" s="35"/>
      <c r="S42" s="35"/>
      <c r="T42" s="35"/>
      <c r="U42" s="35"/>
      <c r="V42" s="35"/>
      <c r="W42" s="35">
        <f t="shared" si="3"/>
        <v>1241976.7</v>
      </c>
      <c r="X42" s="35"/>
      <c r="Y42" s="35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5" t="e">
        <f>'березень 2025'!Y43</f>
        <v>#REF!</v>
      </c>
      <c r="D43" s="35">
        <v>1427462.39</v>
      </c>
      <c r="E43" s="35">
        <v>321286.78000000003</v>
      </c>
      <c r="F43" s="35">
        <v>201714.5</v>
      </c>
      <c r="G43" s="35">
        <v>6766.13</v>
      </c>
      <c r="H43" s="35">
        <v>94759.43</v>
      </c>
      <c r="I43" s="35">
        <v>396861.5</v>
      </c>
      <c r="J43" s="35">
        <v>122340.97</v>
      </c>
      <c r="K43" s="35"/>
      <c r="L43" s="35">
        <v>420086.6</v>
      </c>
      <c r="M43" s="35">
        <v>17391</v>
      </c>
      <c r="N43" s="35">
        <v>46989.27</v>
      </c>
      <c r="O43" s="35"/>
      <c r="P43" s="35">
        <v>1975.86</v>
      </c>
      <c r="Q43" s="35"/>
      <c r="R43" s="35"/>
      <c r="S43" s="35"/>
      <c r="T43" s="35"/>
      <c r="U43" s="35"/>
      <c r="V43" s="35"/>
      <c r="W43" s="35">
        <f t="shared" si="3"/>
        <v>3057634.4299999997</v>
      </c>
      <c r="X43" s="35"/>
      <c r="Y43" s="35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5" t="e">
        <f>'березень 2025'!Y44</f>
        <v>#REF!</v>
      </c>
      <c r="D44" s="35">
        <v>1541331.79</v>
      </c>
      <c r="E44" s="35">
        <v>341692.7</v>
      </c>
      <c r="F44" s="35">
        <v>3114.5</v>
      </c>
      <c r="G44" s="35">
        <v>6766.13</v>
      </c>
      <c r="H44" s="35">
        <v>41555.46</v>
      </c>
      <c r="I44" s="35">
        <v>304204.68</v>
      </c>
      <c r="J44" s="35">
        <v>7346.28</v>
      </c>
      <c r="K44" s="35">
        <v>900</v>
      </c>
      <c r="L44" s="35">
        <v>202602.93</v>
      </c>
      <c r="M44" s="35">
        <v>6479</v>
      </c>
      <c r="N44" s="35">
        <v>58382.92</v>
      </c>
      <c r="O44" s="35"/>
      <c r="P44" s="35">
        <v>1317.24</v>
      </c>
      <c r="Q44" s="35"/>
      <c r="R44" s="35"/>
      <c r="S44" s="35"/>
      <c r="T44" s="35"/>
      <c r="U44" s="35"/>
      <c r="V44" s="35"/>
      <c r="W44" s="35">
        <f t="shared" si="3"/>
        <v>2515693.63</v>
      </c>
      <c r="X44" s="35"/>
      <c r="Y44" s="35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5" t="e">
        <f>'березень 2025'!Y45</f>
        <v>#REF!</v>
      </c>
      <c r="D45" s="35">
        <v>239931.26</v>
      </c>
      <c r="E45" s="35">
        <v>46719.91</v>
      </c>
      <c r="F45" s="35">
        <v>267.95999999999998</v>
      </c>
      <c r="G45" s="35"/>
      <c r="H45" s="35">
        <v>4871.91</v>
      </c>
      <c r="I45" s="35">
        <v>3509.6</v>
      </c>
      <c r="J45" s="35">
        <v>1624.89</v>
      </c>
      <c r="K45" s="35"/>
      <c r="L45" s="35"/>
      <c r="M45" s="35"/>
      <c r="N45" s="35">
        <v>23790.03</v>
      </c>
      <c r="O45" s="35"/>
      <c r="P45" s="35"/>
      <c r="Q45" s="35"/>
      <c r="R45" s="35">
        <v>4560.12</v>
      </c>
      <c r="S45" s="35"/>
      <c r="T45" s="35"/>
      <c r="U45" s="35"/>
      <c r="V45" s="35"/>
      <c r="W45" s="35">
        <f t="shared" si="3"/>
        <v>325275.68000000005</v>
      </c>
      <c r="X45" s="35"/>
      <c r="Y45" s="35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5" t="e">
        <f>'березень 2025'!Y46</f>
        <v>#REF!</v>
      </c>
      <c r="D46" s="35">
        <v>751597.66</v>
      </c>
      <c r="E46" s="35">
        <v>162916.63</v>
      </c>
      <c r="F46" s="35">
        <v>77364.5</v>
      </c>
      <c r="G46" s="35">
        <v>3876.37</v>
      </c>
      <c r="H46" s="35">
        <v>41288.03</v>
      </c>
      <c r="I46" s="35">
        <v>121647.22</v>
      </c>
      <c r="J46" s="35">
        <v>14497.97</v>
      </c>
      <c r="K46" s="35">
        <v>300</v>
      </c>
      <c r="L46" s="35"/>
      <c r="M46" s="35"/>
      <c r="N46" s="35">
        <v>28703.67</v>
      </c>
      <c r="O46" s="35">
        <v>81613.98</v>
      </c>
      <c r="P46" s="35">
        <v>658.62</v>
      </c>
      <c r="Q46" s="35"/>
      <c r="R46" s="35">
        <v>261.86</v>
      </c>
      <c r="S46" s="35"/>
      <c r="T46" s="35"/>
      <c r="U46" s="35"/>
      <c r="V46" s="35"/>
      <c r="W46" s="35">
        <f t="shared" si="3"/>
        <v>1284726.5100000002</v>
      </c>
      <c r="X46" s="35"/>
      <c r="Y46" s="35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5" t="e">
        <f>'березень 2025'!Y47</f>
        <v>#REF!</v>
      </c>
      <c r="D47" s="35">
        <v>399889.03</v>
      </c>
      <c r="E47" s="35">
        <v>86776.39</v>
      </c>
      <c r="F47" s="35">
        <v>37094.6</v>
      </c>
      <c r="G47" s="35">
        <v>1742.52</v>
      </c>
      <c r="H47" s="35">
        <v>15012.5</v>
      </c>
      <c r="I47" s="35">
        <v>42573.26</v>
      </c>
      <c r="J47" s="35">
        <v>27776.95</v>
      </c>
      <c r="K47" s="35">
        <v>300</v>
      </c>
      <c r="L47" s="35"/>
      <c r="M47" s="35">
        <v>986.25</v>
      </c>
      <c r="N47" s="35">
        <v>27727.18</v>
      </c>
      <c r="O47" s="35">
        <v>43140.2</v>
      </c>
      <c r="P47" s="35"/>
      <c r="Q47" s="35"/>
      <c r="R47" s="35">
        <v>261.86</v>
      </c>
      <c r="S47" s="35"/>
      <c r="T47" s="35"/>
      <c r="U47" s="35"/>
      <c r="V47" s="35"/>
      <c r="W47" s="35">
        <f t="shared" si="3"/>
        <v>683280.74</v>
      </c>
      <c r="X47" s="35"/>
      <c r="Y47" s="35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5" t="e">
        <f>'березень 2025'!Y48</f>
        <v>#REF!</v>
      </c>
      <c r="D48" s="35">
        <v>317166.09000000003</v>
      </c>
      <c r="E48" s="35">
        <v>74203.58</v>
      </c>
      <c r="F48" s="35">
        <v>669.9</v>
      </c>
      <c r="G48" s="35">
        <v>1008.99</v>
      </c>
      <c r="H48" s="35"/>
      <c r="I48" s="35"/>
      <c r="J48" s="35">
        <v>10364.27</v>
      </c>
      <c r="K48" s="35"/>
      <c r="L48" s="35"/>
      <c r="M48" s="35">
        <v>197.25</v>
      </c>
      <c r="N48" s="35">
        <v>11116.35</v>
      </c>
      <c r="O48" s="35"/>
      <c r="P48" s="35"/>
      <c r="Q48" s="35"/>
      <c r="R48" s="35">
        <v>261.86</v>
      </c>
      <c r="S48" s="35"/>
      <c r="T48" s="35"/>
      <c r="U48" s="35"/>
      <c r="V48" s="35"/>
      <c r="W48" s="35">
        <f t="shared" si="3"/>
        <v>414988.29000000004</v>
      </c>
      <c r="X48" s="35"/>
      <c r="Y48" s="35" t="e">
        <f t="shared" si="4"/>
        <v>#REF!</v>
      </c>
    </row>
    <row r="49" spans="1:26" ht="13.5" customHeight="1" x14ac:dyDescent="0.3">
      <c r="A49" s="8"/>
      <c r="B49" s="9" t="s">
        <v>66</v>
      </c>
      <c r="C49" s="36" t="e">
        <f t="shared" ref="C49:W49" si="5">SUM(C31:C48)</f>
        <v>#REF!</v>
      </c>
      <c r="D49" s="36">
        <f t="shared" si="5"/>
        <v>13400676.080000002</v>
      </c>
      <c r="E49" s="36">
        <f t="shared" si="5"/>
        <v>3015684.1100000003</v>
      </c>
      <c r="F49" s="36">
        <f t="shared" si="5"/>
        <v>401272.66000000003</v>
      </c>
      <c r="G49" s="36">
        <f t="shared" si="5"/>
        <v>66964.01999999999</v>
      </c>
      <c r="H49" s="36">
        <f t="shared" si="5"/>
        <v>518900.43000000005</v>
      </c>
      <c r="I49" s="36">
        <f t="shared" si="5"/>
        <v>2473630.6700000004</v>
      </c>
      <c r="J49" s="36">
        <f t="shared" si="5"/>
        <v>480990.17</v>
      </c>
      <c r="K49" s="36">
        <f t="shared" si="5"/>
        <v>7600</v>
      </c>
      <c r="L49" s="36">
        <f t="shared" si="5"/>
        <v>1976064.4800000002</v>
      </c>
      <c r="M49" s="36">
        <f t="shared" si="5"/>
        <v>73451.199999999997</v>
      </c>
      <c r="N49" s="36">
        <f t="shared" si="5"/>
        <v>597712.99000000011</v>
      </c>
      <c r="O49" s="36">
        <f t="shared" si="5"/>
        <v>590924.65</v>
      </c>
      <c r="P49" s="36">
        <f t="shared" si="5"/>
        <v>28997.230000000003</v>
      </c>
      <c r="Q49" s="36">
        <f t="shared" si="5"/>
        <v>0</v>
      </c>
      <c r="R49" s="36">
        <f t="shared" si="5"/>
        <v>7440.53</v>
      </c>
      <c r="S49" s="36">
        <f t="shared" si="5"/>
        <v>0</v>
      </c>
      <c r="T49" s="36">
        <f t="shared" si="5"/>
        <v>0</v>
      </c>
      <c r="U49" s="36">
        <f t="shared" si="5"/>
        <v>0</v>
      </c>
      <c r="V49" s="36">
        <f t="shared" si="5"/>
        <v>0</v>
      </c>
      <c r="W49" s="37">
        <f t="shared" si="5"/>
        <v>23640309.219999995</v>
      </c>
      <c r="X49" s="37"/>
      <c r="Y49" s="37" t="e">
        <f>SUM(Y31:Y48)</f>
        <v>#REF!</v>
      </c>
    </row>
    <row r="50" spans="1:26" ht="13.5" customHeight="1" x14ac:dyDescent="0.3">
      <c r="B50" s="6" t="s">
        <v>67</v>
      </c>
      <c r="C50" s="33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6" ht="13.5" customHeight="1" x14ac:dyDescent="0.3">
      <c r="A51" s="4">
        <v>1</v>
      </c>
      <c r="B51" s="4" t="s">
        <v>68</v>
      </c>
      <c r="C51" s="35" t="e">
        <f>'березень 2025'!Y51</f>
        <v>#REF!</v>
      </c>
      <c r="D51" s="35">
        <v>194531.77</v>
      </c>
      <c r="E51" s="35">
        <v>46743.53</v>
      </c>
      <c r="F51" s="35">
        <v>847.53</v>
      </c>
      <c r="G51" s="35"/>
      <c r="H51" s="35"/>
      <c r="I51" s="35"/>
      <c r="J51" s="35">
        <v>528.30999999999995</v>
      </c>
      <c r="K51" s="35"/>
      <c r="L51" s="35">
        <v>129197.19</v>
      </c>
      <c r="M51" s="35">
        <v>42.5</v>
      </c>
      <c r="N51" s="35">
        <v>727.18</v>
      </c>
      <c r="O51" s="35"/>
      <c r="P51" s="35"/>
      <c r="Q51" s="35"/>
      <c r="R51" s="35"/>
      <c r="S51" s="35"/>
      <c r="T51" s="35"/>
      <c r="U51" s="35"/>
      <c r="V51" s="35"/>
      <c r="W51" s="35">
        <f t="shared" ref="W51:W53" si="6">SUM(D51:V51)</f>
        <v>372618.00999999995</v>
      </c>
      <c r="X51" s="35"/>
      <c r="Y51" s="35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5">
        <f>'березень 2025'!Y52</f>
        <v>889424.16999999993</v>
      </c>
      <c r="D52" s="35">
        <v>147285.91</v>
      </c>
      <c r="E52" s="35">
        <v>32649.62</v>
      </c>
      <c r="F52" s="35">
        <v>847.53</v>
      </c>
      <c r="G52" s="35"/>
      <c r="H52" s="35"/>
      <c r="I52" s="35"/>
      <c r="J52" s="35">
        <v>743.9</v>
      </c>
      <c r="K52" s="35"/>
      <c r="L52" s="35">
        <v>104585.01</v>
      </c>
      <c r="M52" s="35">
        <v>722.5</v>
      </c>
      <c r="N52" s="35">
        <v>4518.8900000000003</v>
      </c>
      <c r="O52" s="35"/>
      <c r="P52" s="35">
        <v>57.08</v>
      </c>
      <c r="Q52" s="35"/>
      <c r="R52" s="35"/>
      <c r="S52" s="35"/>
      <c r="T52" s="35"/>
      <c r="U52" s="35"/>
      <c r="V52" s="35"/>
      <c r="W52" s="35">
        <f t="shared" si="6"/>
        <v>291410.44</v>
      </c>
      <c r="X52" s="35"/>
      <c r="Y52" s="35">
        <f t="shared" si="7"/>
        <v>1180834.6099999999</v>
      </c>
    </row>
    <row r="53" spans="1:26" ht="13.5" customHeight="1" x14ac:dyDescent="0.3">
      <c r="A53" s="4">
        <v>3</v>
      </c>
      <c r="B53" s="4" t="s">
        <v>70</v>
      </c>
      <c r="C53" s="35" t="e">
        <f>'березень 2025'!Y53</f>
        <v>#REF!</v>
      </c>
      <c r="D53" s="38">
        <v>159805.24</v>
      </c>
      <c r="E53" s="38">
        <v>34236.699999999997</v>
      </c>
      <c r="F53" s="35">
        <v>733.53</v>
      </c>
      <c r="G53" s="35"/>
      <c r="H53" s="35"/>
      <c r="I53" s="35"/>
      <c r="J53" s="38">
        <v>566.29999999999995</v>
      </c>
      <c r="K53" s="35"/>
      <c r="L53" s="35"/>
      <c r="M53" s="35"/>
      <c r="N53" s="35">
        <v>2804.83</v>
      </c>
      <c r="O53" s="35"/>
      <c r="P53" s="35"/>
      <c r="Q53" s="35"/>
      <c r="R53" s="35">
        <v>2384.41</v>
      </c>
      <c r="S53" s="35"/>
      <c r="T53" s="35"/>
      <c r="U53" s="35"/>
      <c r="V53" s="35"/>
      <c r="W53" s="35">
        <f t="shared" si="6"/>
        <v>200531.00999999998</v>
      </c>
      <c r="X53" s="35"/>
      <c r="Y53" s="35" t="e">
        <f t="shared" si="7"/>
        <v>#REF!</v>
      </c>
    </row>
    <row r="54" spans="1:26" ht="13.5" customHeight="1" x14ac:dyDescent="0.3">
      <c r="A54" s="8"/>
      <c r="B54" s="9" t="s">
        <v>71</v>
      </c>
      <c r="C54" s="36" t="e">
        <f t="shared" ref="C54:W54" si="8">SUM(C51:C53)</f>
        <v>#REF!</v>
      </c>
      <c r="D54" s="36">
        <f t="shared" si="8"/>
        <v>501622.92</v>
      </c>
      <c r="E54" s="36">
        <f t="shared" si="8"/>
        <v>113629.84999999999</v>
      </c>
      <c r="F54" s="36">
        <f t="shared" si="8"/>
        <v>2428.59</v>
      </c>
      <c r="G54" s="36">
        <f t="shared" si="8"/>
        <v>0</v>
      </c>
      <c r="H54" s="36">
        <f t="shared" si="8"/>
        <v>0</v>
      </c>
      <c r="I54" s="36">
        <f t="shared" si="8"/>
        <v>0</v>
      </c>
      <c r="J54" s="36">
        <f t="shared" si="8"/>
        <v>1838.51</v>
      </c>
      <c r="K54" s="36">
        <f t="shared" si="8"/>
        <v>0</v>
      </c>
      <c r="L54" s="36">
        <f t="shared" si="8"/>
        <v>233782.2</v>
      </c>
      <c r="M54" s="36">
        <f t="shared" si="8"/>
        <v>765</v>
      </c>
      <c r="N54" s="36">
        <f t="shared" si="8"/>
        <v>8050.9000000000005</v>
      </c>
      <c r="O54" s="36">
        <f t="shared" si="8"/>
        <v>0</v>
      </c>
      <c r="P54" s="36">
        <f t="shared" si="8"/>
        <v>57.08</v>
      </c>
      <c r="Q54" s="36">
        <f t="shared" si="8"/>
        <v>0</v>
      </c>
      <c r="R54" s="36">
        <f t="shared" si="8"/>
        <v>2384.41</v>
      </c>
      <c r="S54" s="36">
        <f t="shared" si="8"/>
        <v>0</v>
      </c>
      <c r="T54" s="36">
        <f t="shared" si="8"/>
        <v>0</v>
      </c>
      <c r="U54" s="36">
        <f t="shared" si="8"/>
        <v>0</v>
      </c>
      <c r="V54" s="36">
        <f t="shared" si="8"/>
        <v>0</v>
      </c>
      <c r="W54" s="37">
        <f t="shared" si="8"/>
        <v>864559.46</v>
      </c>
      <c r="X54" s="37"/>
      <c r="Y54" s="37" t="e">
        <f>SUM(Y51:Y53)</f>
        <v>#REF!</v>
      </c>
    </row>
    <row r="55" spans="1:26" ht="13.5" customHeight="1" x14ac:dyDescent="0.3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6" ht="13.5" customHeight="1" x14ac:dyDescent="0.3">
      <c r="A56" s="8"/>
      <c r="B56" s="16" t="s">
        <v>72</v>
      </c>
      <c r="C56" s="39" t="e">
        <f>'березень 2025'!Y56</f>
        <v>#REF!</v>
      </c>
      <c r="D56" s="40">
        <v>99327.37</v>
      </c>
      <c r="E56" s="40">
        <v>23644.12</v>
      </c>
      <c r="F56" s="41">
        <v>1743.77</v>
      </c>
      <c r="G56" s="37"/>
      <c r="H56" s="37"/>
      <c r="I56" s="37"/>
      <c r="J56" s="37">
        <v>279</v>
      </c>
      <c r="K56" s="37"/>
      <c r="L56" s="40">
        <v>16559.86</v>
      </c>
      <c r="M56" s="40">
        <v>272.8</v>
      </c>
      <c r="N56" s="40">
        <v>1662.12</v>
      </c>
      <c r="O56" s="37"/>
      <c r="P56" s="37"/>
      <c r="Q56" s="37"/>
      <c r="R56" s="37"/>
      <c r="S56" s="37"/>
      <c r="T56" s="37"/>
      <c r="U56" s="37"/>
      <c r="V56" s="37"/>
      <c r="W56" s="37">
        <f>SUM(D56:V56)</f>
        <v>143489.03999999998</v>
      </c>
      <c r="X56" s="37"/>
      <c r="Y56" s="37" t="e">
        <f>C56+W56</f>
        <v>#REF!</v>
      </c>
    </row>
    <row r="57" spans="1:26" ht="13.5" customHeight="1" x14ac:dyDescent="0.3">
      <c r="B57" s="18"/>
      <c r="C57" s="42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6" ht="13.5" customHeight="1" x14ac:dyDescent="0.3">
      <c r="A58" s="8"/>
      <c r="B58" s="16" t="s">
        <v>73</v>
      </c>
      <c r="C58" s="39" t="e">
        <f>'березень 2025'!Y58</f>
        <v>#REF!</v>
      </c>
      <c r="D58" s="37">
        <v>305321.52</v>
      </c>
      <c r="E58" s="37">
        <v>63606.75</v>
      </c>
      <c r="F58" s="41">
        <v>66825</v>
      </c>
      <c r="G58" s="37">
        <f>114+1282.93</f>
        <v>1396.93</v>
      </c>
      <c r="H58" s="37"/>
      <c r="I58" s="37"/>
      <c r="J58" s="37">
        <v>500.8</v>
      </c>
      <c r="K58" s="37">
        <v>6600</v>
      </c>
      <c r="L58" s="37">
        <v>214998.93</v>
      </c>
      <c r="M58" s="40">
        <v>-134.41</v>
      </c>
      <c r="N58" s="40">
        <v>14782.48</v>
      </c>
      <c r="O58" s="37"/>
      <c r="P58" s="37"/>
      <c r="Q58" s="37"/>
      <c r="R58" s="37"/>
      <c r="S58" s="37"/>
      <c r="T58" s="37"/>
      <c r="U58" s="37"/>
      <c r="V58" s="37"/>
      <c r="W58" s="37">
        <f>SUM(D58:V58)</f>
        <v>673897.99999999988</v>
      </c>
      <c r="X58" s="37"/>
      <c r="Y58" s="37" t="e">
        <f>C58+W58</f>
        <v>#REF!</v>
      </c>
    </row>
    <row r="59" spans="1:26" ht="13.5" customHeight="1" x14ac:dyDescent="0.3">
      <c r="B59" s="18"/>
      <c r="C59" s="42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6" ht="13.5" customHeight="1" x14ac:dyDescent="0.3">
      <c r="A60" s="8"/>
      <c r="B60" s="16" t="s">
        <v>74</v>
      </c>
      <c r="C60" s="39" t="e">
        <f>'березень 2025'!Y60</f>
        <v>#REF!</v>
      </c>
      <c r="D60" s="40">
        <v>129104.13</v>
      </c>
      <c r="E60" s="40">
        <v>28402.91</v>
      </c>
      <c r="F60" s="37"/>
      <c r="G60" s="37"/>
      <c r="H60" s="37"/>
      <c r="I60" s="37"/>
      <c r="J60" s="37"/>
      <c r="K60" s="37">
        <v>300</v>
      </c>
      <c r="L60" s="40">
        <v>11649.56</v>
      </c>
      <c r="M60" s="37"/>
      <c r="N60" s="40"/>
      <c r="O60" s="37"/>
      <c r="P60" s="37"/>
      <c r="Q60" s="37"/>
      <c r="R60" s="37"/>
      <c r="S60" s="37"/>
      <c r="T60" s="37"/>
      <c r="U60" s="37"/>
      <c r="V60" s="37"/>
      <c r="W60" s="37">
        <f>SUM(D60:V60)</f>
        <v>169456.6</v>
      </c>
      <c r="X60" s="37"/>
      <c r="Y60" s="37" t="e">
        <f>C60+W60</f>
        <v>#REF!</v>
      </c>
    </row>
    <row r="61" spans="1:26" ht="13.5" customHeight="1" x14ac:dyDescent="0.3"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6" ht="13.5" customHeight="1" x14ac:dyDescent="0.3">
      <c r="A62" s="19"/>
      <c r="B62" s="20" t="s">
        <v>75</v>
      </c>
      <c r="C62" s="43" t="s">
        <v>25</v>
      </c>
      <c r="D62" s="44">
        <f t="shared" ref="D62:W62" si="9">D29+D49+D54+D56+D58+D60</f>
        <v>20427024.390000004</v>
      </c>
      <c r="E62" s="44">
        <f t="shared" si="9"/>
        <v>4586424.99</v>
      </c>
      <c r="F62" s="44">
        <f t="shared" si="9"/>
        <v>503738.46000000008</v>
      </c>
      <c r="G62" s="44">
        <f t="shared" si="9"/>
        <v>95283.039999999979</v>
      </c>
      <c r="H62" s="44">
        <f t="shared" si="9"/>
        <v>1913486.73</v>
      </c>
      <c r="I62" s="44">
        <f t="shared" si="9"/>
        <v>2473630.6700000004</v>
      </c>
      <c r="J62" s="44">
        <f t="shared" si="9"/>
        <v>529998.39</v>
      </c>
      <c r="K62" s="44">
        <f t="shared" si="9"/>
        <v>15100</v>
      </c>
      <c r="L62" s="44">
        <f t="shared" si="9"/>
        <v>4311707.66</v>
      </c>
      <c r="M62" s="44">
        <f t="shared" si="9"/>
        <v>136551.24999999997</v>
      </c>
      <c r="N62" s="44">
        <f t="shared" si="9"/>
        <v>1298318.58</v>
      </c>
      <c r="O62" s="44">
        <f t="shared" si="9"/>
        <v>933085.94000000006</v>
      </c>
      <c r="P62" s="44">
        <f t="shared" si="9"/>
        <v>79597.38</v>
      </c>
      <c r="Q62" s="44">
        <f t="shared" si="9"/>
        <v>0</v>
      </c>
      <c r="R62" s="44">
        <f t="shared" si="9"/>
        <v>13761.9</v>
      </c>
      <c r="S62" s="44">
        <f t="shared" si="9"/>
        <v>0</v>
      </c>
      <c r="T62" s="44">
        <f t="shared" si="9"/>
        <v>0</v>
      </c>
      <c r="U62" s="44">
        <f t="shared" si="9"/>
        <v>0</v>
      </c>
      <c r="V62" s="44">
        <f t="shared" si="9"/>
        <v>0</v>
      </c>
      <c r="W62" s="44">
        <f t="shared" si="9"/>
        <v>37317709.379999995</v>
      </c>
      <c r="X62" s="44"/>
      <c r="Y62" s="45" t="s">
        <v>25</v>
      </c>
    </row>
    <row r="63" spans="1:26" ht="13.5" customHeight="1" x14ac:dyDescent="0.3"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6" ht="13.5" customHeight="1" x14ac:dyDescent="0.3">
      <c r="A64" s="24"/>
      <c r="B64" s="24" t="s">
        <v>76</v>
      </c>
      <c r="C64" s="46" t="e">
        <f>C29+C49+C54+C56+C58+C60</f>
        <v>#REF!</v>
      </c>
      <c r="D64" s="46">
        <f t="shared" ref="D64:V64" si="10">D8+D62</f>
        <v>20427024.390000004</v>
      </c>
      <c r="E64" s="46">
        <f t="shared" si="10"/>
        <v>4586424.99</v>
      </c>
      <c r="F64" s="46">
        <f t="shared" si="10"/>
        <v>503738.46000000008</v>
      </c>
      <c r="G64" s="46">
        <f t="shared" si="10"/>
        <v>95283.039999999979</v>
      </c>
      <c r="H64" s="46">
        <f t="shared" si="10"/>
        <v>1913486.73</v>
      </c>
      <c r="I64" s="46">
        <f t="shared" si="10"/>
        <v>2473630.6700000004</v>
      </c>
      <c r="J64" s="46">
        <f t="shared" si="10"/>
        <v>529998.39</v>
      </c>
      <c r="K64" s="46">
        <f t="shared" si="10"/>
        <v>15100</v>
      </c>
      <c r="L64" s="46">
        <f t="shared" si="10"/>
        <v>4311707.66</v>
      </c>
      <c r="M64" s="46">
        <f t="shared" si="10"/>
        <v>136551.24999999997</v>
      </c>
      <c r="N64" s="46">
        <f t="shared" si="10"/>
        <v>1298318.58</v>
      </c>
      <c r="O64" s="46">
        <f t="shared" si="10"/>
        <v>933085.94000000006</v>
      </c>
      <c r="P64" s="46">
        <f t="shared" si="10"/>
        <v>79597.38</v>
      </c>
      <c r="Q64" s="46">
        <f t="shared" si="10"/>
        <v>0</v>
      </c>
      <c r="R64" s="46">
        <f t="shared" si="10"/>
        <v>13761.9</v>
      </c>
      <c r="S64" s="46">
        <f t="shared" si="10"/>
        <v>0</v>
      </c>
      <c r="T64" s="46">
        <f t="shared" si="10"/>
        <v>0</v>
      </c>
      <c r="U64" s="46">
        <f t="shared" si="10"/>
        <v>0</v>
      </c>
      <c r="V64" s="46">
        <f t="shared" si="10"/>
        <v>0</v>
      </c>
      <c r="W64" s="47" t="s">
        <v>25</v>
      </c>
      <c r="X64" s="46"/>
      <c r="Y64" s="46" t="e">
        <f>Y29+Y49+Y54+Y56+Y58+Y60</f>
        <v>#REF!</v>
      </c>
      <c r="Z64" s="24"/>
    </row>
    <row r="65" spans="1:26" ht="13.5" customHeight="1" x14ac:dyDescent="0.3"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6" ht="13.5" customHeight="1" x14ac:dyDescent="0.3">
      <c r="A66" s="14"/>
      <c r="B66" s="26" t="s">
        <v>77</v>
      </c>
      <c r="C66" s="48" t="e">
        <f>'березень 2025'!Y66</f>
        <v>#REF!</v>
      </c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>
        <v>3620</v>
      </c>
      <c r="R66" s="37"/>
      <c r="S66" s="37"/>
      <c r="T66" s="37"/>
      <c r="U66" s="37"/>
      <c r="V66" s="37"/>
      <c r="W66" s="37">
        <f>SUM(D66:V66)</f>
        <v>3620</v>
      </c>
      <c r="X66" s="37"/>
      <c r="Y66" s="37" t="e">
        <f>C66+W66</f>
        <v>#REF!</v>
      </c>
    </row>
    <row r="67" spans="1:26" ht="13.5" customHeight="1" x14ac:dyDescent="0.3">
      <c r="B67" s="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6" ht="13.5" customHeight="1" x14ac:dyDescent="0.3">
      <c r="B68" s="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7"/>
      <c r="X68" s="35"/>
      <c r="Y68" s="35"/>
    </row>
    <row r="69" spans="1:26" ht="13.5" customHeight="1" x14ac:dyDescent="0.3">
      <c r="A69" s="27"/>
      <c r="B69" s="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7"/>
      <c r="X69" s="35"/>
      <c r="Y69" s="35"/>
    </row>
    <row r="70" spans="1:26" ht="13.5" customHeight="1" x14ac:dyDescent="0.3">
      <c r="A70" s="3"/>
      <c r="B70" s="3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6" ht="13.5" customHeight="1" x14ac:dyDescent="0.3">
      <c r="A71" s="27"/>
      <c r="B71" s="28"/>
      <c r="C71" s="49"/>
      <c r="D71" s="35"/>
      <c r="E71" s="35"/>
      <c r="F71" s="35"/>
      <c r="G71" s="35"/>
      <c r="H71" s="35"/>
      <c r="I71" s="35"/>
      <c r="J71" s="35"/>
      <c r="K71" s="35"/>
      <c r="L71" s="38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6" ht="13.5" customHeight="1" x14ac:dyDescent="0.3">
      <c r="A72" s="3"/>
      <c r="B72" s="3"/>
      <c r="C72" s="35"/>
      <c r="D72" s="38"/>
      <c r="E72" s="38"/>
      <c r="F72" s="35"/>
      <c r="G72" s="35"/>
      <c r="H72" s="35"/>
      <c r="I72" s="35"/>
      <c r="J72" s="38"/>
      <c r="K72" s="35"/>
      <c r="L72" s="38"/>
      <c r="M72" s="35"/>
      <c r="N72" s="38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6" ht="13.5" customHeight="1" x14ac:dyDescent="0.3">
      <c r="A73" s="29"/>
      <c r="B73" s="30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8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6" ht="13.5" customHeight="1" x14ac:dyDescent="0.3">
      <c r="A74" s="14"/>
      <c r="B74" s="1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6" ht="13.5" customHeigh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6" ht="13.5" customHeight="1" x14ac:dyDescent="0.3">
      <c r="A76" s="14"/>
      <c r="B76" s="1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40"/>
      <c r="N76" s="40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6" ht="13.5" customHeight="1" x14ac:dyDescent="0.3"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6" ht="13.5" customHeight="1" x14ac:dyDescent="0.3">
      <c r="A78" s="22"/>
      <c r="B78" s="20"/>
      <c r="C78" s="50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5"/>
    </row>
    <row r="79" spans="1:26" ht="13.5" customHeight="1" x14ac:dyDescent="0.3"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6" ht="13.5" customHeight="1" x14ac:dyDescent="0.3">
      <c r="A80" s="24"/>
      <c r="B80" s="24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7"/>
      <c r="X80" s="46"/>
      <c r="Y80" s="46"/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81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  <c r="Q6" s="5" t="s">
        <v>19</v>
      </c>
      <c r="R6" s="5" t="s">
        <v>20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8" si="0">SUM(D10:V10)</f>
        <v>0</v>
      </c>
      <c r="Y10" s="4" t="e">
        <f t="shared" ref="Y10:Y28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5</v>
      </c>
      <c r="B13" s="4" t="s">
        <v>30</v>
      </c>
      <c r="C13" s="3" t="e">
        <f>'березень 2025'!Y13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6</v>
      </c>
      <c r="B14" s="4" t="s">
        <v>31</v>
      </c>
      <c r="C14" s="3" t="e">
        <f>'березень 2025'!Y14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7</v>
      </c>
      <c r="B15" s="4" t="s">
        <v>32</v>
      </c>
      <c r="C15" s="3" t="e">
        <f>'березень 2025'!Y15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8</v>
      </c>
      <c r="B16" s="4" t="s">
        <v>33</v>
      </c>
      <c r="C16" s="3" t="e">
        <f>'березень 2025'!Y16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9</v>
      </c>
      <c r="B17" s="4" t="s">
        <v>34</v>
      </c>
      <c r="C17" s="3" t="e">
        <f>'березень 2025'!Y17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10</v>
      </c>
      <c r="B18" s="4" t="s">
        <v>35</v>
      </c>
      <c r="C18" s="3" t="e">
        <f>'березень 2025'!Y18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11</v>
      </c>
      <c r="B19" s="4" t="s">
        <v>36</v>
      </c>
      <c r="C19" s="3" t="e">
        <f>'березень 2025'!Y19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12</v>
      </c>
      <c r="B20" s="4" t="s">
        <v>37</v>
      </c>
      <c r="C20" s="3" t="e">
        <f>'березень 2025'!Y20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13</v>
      </c>
      <c r="B21" s="4" t="s">
        <v>38</v>
      </c>
      <c r="C21" s="3" t="e">
        <f>'березень 2025'!Y21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14</v>
      </c>
      <c r="B22" s="4" t="s">
        <v>39</v>
      </c>
      <c r="C22" s="3" t="e">
        <f>'березень 2025'!Y22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15</v>
      </c>
      <c r="B23" s="4" t="s">
        <v>40</v>
      </c>
      <c r="C23" s="3" t="e">
        <f>'березень 2025'!Y23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16</v>
      </c>
      <c r="B24" s="4" t="s">
        <v>41</v>
      </c>
      <c r="C24" s="3" t="e">
        <f>'березень 2025'!Y24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17</v>
      </c>
      <c r="B25" s="4" t="s">
        <v>42</v>
      </c>
      <c r="C25" s="3" t="e">
        <f>'березень 2025'!Y25</f>
        <v>#REF!</v>
      </c>
      <c r="D25" s="3"/>
      <c r="E25" s="3"/>
      <c r="J25" s="3"/>
      <c r="L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18</v>
      </c>
      <c r="B26" s="4" t="s">
        <v>43</v>
      </c>
      <c r="C26" s="3" t="e">
        <f>'березень 2025'!Y26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19</v>
      </c>
      <c r="B27" s="4" t="s">
        <v>44</v>
      </c>
      <c r="C27" s="3" t="e">
        <f>'березень 2025'!Y27</f>
        <v>#REF!</v>
      </c>
      <c r="D27" s="3"/>
      <c r="E27" s="3"/>
      <c r="J27" s="3"/>
      <c r="L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20</v>
      </c>
      <c r="B28" s="4" t="s">
        <v>45</v>
      </c>
      <c r="C28" s="3" t="e">
        <f>'березень 2025'!Y28</f>
        <v>#REF!</v>
      </c>
      <c r="D28" s="3"/>
      <c r="E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8"/>
      <c r="B29" s="9" t="s">
        <v>46</v>
      </c>
      <c r="C29" s="9" t="e">
        <f t="shared" ref="C29:W29" si="2">SUM(C10:C28)</f>
        <v>#REF!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  <c r="H29" s="9">
        <f t="shared" si="2"/>
        <v>0</v>
      </c>
      <c r="I29" s="9">
        <f t="shared" si="2"/>
        <v>0</v>
      </c>
      <c r="J29" s="9">
        <f t="shared" si="2"/>
        <v>0</v>
      </c>
      <c r="K29" s="9">
        <f t="shared" si="2"/>
        <v>0</v>
      </c>
      <c r="L29" s="9">
        <f t="shared" si="2"/>
        <v>0</v>
      </c>
      <c r="M29" s="9">
        <f t="shared" si="2"/>
        <v>0</v>
      </c>
      <c r="N29" s="9">
        <f t="shared" si="2"/>
        <v>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  <c r="S29" s="9">
        <f t="shared" si="2"/>
        <v>0</v>
      </c>
      <c r="T29" s="9">
        <f t="shared" si="2"/>
        <v>0</v>
      </c>
      <c r="U29" s="9">
        <f t="shared" si="2"/>
        <v>0</v>
      </c>
      <c r="V29" s="9">
        <f t="shared" si="2"/>
        <v>0</v>
      </c>
      <c r="W29" s="9">
        <f t="shared" si="2"/>
        <v>0</v>
      </c>
      <c r="X29" s="9"/>
      <c r="Y29" s="9" t="e">
        <f>SUM(Y10:Y28)</f>
        <v>#REF!</v>
      </c>
      <c r="Z29" s="10"/>
    </row>
    <row r="30" spans="1:26" ht="13.5" customHeight="1" x14ac:dyDescent="0.3">
      <c r="B30" s="6" t="s">
        <v>47</v>
      </c>
      <c r="C30" s="6"/>
    </row>
    <row r="31" spans="1:26" ht="13.5" customHeight="1" x14ac:dyDescent="0.3">
      <c r="A31" s="4">
        <v>1</v>
      </c>
      <c r="B31" s="4" t="s">
        <v>48</v>
      </c>
      <c r="C31" s="3" t="e">
        <f>'березень 2025'!Y31</f>
        <v>#REF!</v>
      </c>
      <c r="J31" s="3"/>
      <c r="O31" s="3"/>
      <c r="W31" s="4">
        <f t="shared" ref="W31:W48" si="3">SUM(D31:V31)</f>
        <v>0</v>
      </c>
      <c r="Y31" s="4" t="e">
        <f t="shared" ref="Y31:Y48" si="4">W31+C31</f>
        <v>#REF!</v>
      </c>
    </row>
    <row r="32" spans="1:26" ht="13.5" customHeight="1" x14ac:dyDescent="0.3">
      <c r="A32" s="4">
        <v>2</v>
      </c>
      <c r="B32" s="4" t="s">
        <v>49</v>
      </c>
      <c r="C32" s="3" t="e">
        <f>'березень 2025'!Y32</f>
        <v>#REF!</v>
      </c>
      <c r="J32" s="3"/>
      <c r="O32" s="3"/>
      <c r="W32" s="4">
        <f t="shared" si="3"/>
        <v>0</v>
      </c>
      <c r="Y32" s="4" t="e">
        <f t="shared" si="4"/>
        <v>#REF!</v>
      </c>
    </row>
    <row r="33" spans="1:25" ht="13.5" customHeight="1" x14ac:dyDescent="0.3">
      <c r="A33" s="4">
        <v>3</v>
      </c>
      <c r="B33" s="11" t="s">
        <v>50</v>
      </c>
      <c r="C33" s="3" t="e">
        <f>'березень 2025'!Y33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4</v>
      </c>
      <c r="B34" s="4" t="s">
        <v>51</v>
      </c>
      <c r="C34" s="3" t="e">
        <f>'березень 2025'!Y34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5</v>
      </c>
      <c r="B35" s="4" t="s">
        <v>52</v>
      </c>
      <c r="C35" s="3" t="e">
        <f>'березень 2025'!Y35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6</v>
      </c>
      <c r="B36" s="12" t="s">
        <v>53</v>
      </c>
      <c r="C36" s="3" t="e">
        <f>'березень 2025'!Y36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7</v>
      </c>
      <c r="B37" s="11" t="s">
        <v>54</v>
      </c>
      <c r="C37" s="3" t="e">
        <f>'березень 2025'!Y37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8</v>
      </c>
      <c r="B38" s="4" t="s">
        <v>55</v>
      </c>
      <c r="C38" s="3" t="e">
        <f>'березень 2025'!Y38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9</v>
      </c>
      <c r="B39" s="4" t="s">
        <v>56</v>
      </c>
      <c r="C39" s="3" t="e">
        <f>'березень 2025'!Y39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10</v>
      </c>
      <c r="B40" s="13" t="s">
        <v>57</v>
      </c>
      <c r="C40" s="3" t="e">
        <f>'березень 2025'!Y40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11</v>
      </c>
      <c r="B41" s="13" t="s">
        <v>58</v>
      </c>
      <c r="C41" s="3" t="e">
        <f>'березень 2025'!Y41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12</v>
      </c>
      <c r="B42" s="4" t="s">
        <v>59</v>
      </c>
      <c r="C42" s="3" t="e">
        <f>'березень 2025'!Y42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13</v>
      </c>
      <c r="B43" s="4" t="s">
        <v>60</v>
      </c>
      <c r="C43" s="3" t="e">
        <f>'березень 2025'!Y43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14</v>
      </c>
      <c r="B44" s="12" t="s">
        <v>61</v>
      </c>
      <c r="C44" s="3" t="e">
        <f>'березень 2025'!Y44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15</v>
      </c>
      <c r="B45" s="4" t="s">
        <v>62</v>
      </c>
      <c r="C45" s="3" t="e">
        <f>'березень 2025'!Y45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16</v>
      </c>
      <c r="B46" s="4" t="s">
        <v>63</v>
      </c>
      <c r="C46" s="3" t="e">
        <f>'березень 2025'!Y46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17</v>
      </c>
      <c r="B47" s="4" t="s">
        <v>64</v>
      </c>
      <c r="C47" s="3" t="e">
        <f>'березень 2025'!Y47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18</v>
      </c>
      <c r="B48" s="4" t="s">
        <v>65</v>
      </c>
      <c r="C48" s="3" t="e">
        <f>'березень 2025'!Y48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6" ht="13.5" customHeight="1" x14ac:dyDescent="0.3">
      <c r="A49" s="8"/>
      <c r="B49" s="9" t="s">
        <v>66</v>
      </c>
      <c r="C49" s="9" t="e">
        <f t="shared" ref="C49:W49" si="5">SUM(C31:C48)</f>
        <v>#REF!</v>
      </c>
      <c r="D49" s="9">
        <f t="shared" si="5"/>
        <v>0</v>
      </c>
      <c r="E49" s="9">
        <f t="shared" si="5"/>
        <v>0</v>
      </c>
      <c r="F49" s="9">
        <f t="shared" si="5"/>
        <v>0</v>
      </c>
      <c r="G49" s="9">
        <f t="shared" si="5"/>
        <v>0</v>
      </c>
      <c r="H49" s="9">
        <f t="shared" si="5"/>
        <v>0</v>
      </c>
      <c r="I49" s="9">
        <f t="shared" si="5"/>
        <v>0</v>
      </c>
      <c r="J49" s="9">
        <f t="shared" si="5"/>
        <v>0</v>
      </c>
      <c r="K49" s="9">
        <f t="shared" si="5"/>
        <v>0</v>
      </c>
      <c r="L49" s="9">
        <f t="shared" si="5"/>
        <v>0</v>
      </c>
      <c r="M49" s="9">
        <f t="shared" si="5"/>
        <v>0</v>
      </c>
      <c r="N49" s="9">
        <f t="shared" si="5"/>
        <v>0</v>
      </c>
      <c r="O49" s="9">
        <f t="shared" si="5"/>
        <v>0</v>
      </c>
      <c r="P49" s="9">
        <f t="shared" si="5"/>
        <v>0</v>
      </c>
      <c r="Q49" s="9">
        <f t="shared" si="5"/>
        <v>0</v>
      </c>
      <c r="R49" s="9">
        <f t="shared" si="5"/>
        <v>0</v>
      </c>
      <c r="S49" s="9">
        <f t="shared" si="5"/>
        <v>0</v>
      </c>
      <c r="T49" s="9">
        <f t="shared" si="5"/>
        <v>0</v>
      </c>
      <c r="U49" s="9">
        <f t="shared" si="5"/>
        <v>0</v>
      </c>
      <c r="V49" s="9">
        <f t="shared" si="5"/>
        <v>0</v>
      </c>
      <c r="W49" s="14">
        <f t="shared" si="5"/>
        <v>0</v>
      </c>
      <c r="X49" s="14"/>
      <c r="Y49" s="14" t="e">
        <f>SUM(Y31:Y48)</f>
        <v>#REF!</v>
      </c>
    </row>
    <row r="50" spans="1:26" ht="13.5" customHeight="1" x14ac:dyDescent="0.3">
      <c r="B50" s="6" t="s">
        <v>67</v>
      </c>
      <c r="C50" s="6"/>
    </row>
    <row r="51" spans="1:26" ht="13.5" customHeight="1" x14ac:dyDescent="0.3">
      <c r="A51" s="4">
        <v>1</v>
      </c>
      <c r="B51" s="4" t="s">
        <v>68</v>
      </c>
      <c r="C51" s="3" t="e">
        <f>'березень 2025'!Y51</f>
        <v>#REF!</v>
      </c>
      <c r="J51" s="3"/>
      <c r="W51" s="4">
        <f t="shared" ref="W51:W53" si="6">SUM(D51:V51)</f>
        <v>0</v>
      </c>
      <c r="Y51" s="4" t="e">
        <f t="shared" ref="Y51:Y53" si="7">C51+W51</f>
        <v>#REF!</v>
      </c>
    </row>
    <row r="52" spans="1:26" ht="13.5" customHeight="1" x14ac:dyDescent="0.3">
      <c r="A52" s="4">
        <v>2</v>
      </c>
      <c r="B52" s="4" t="s">
        <v>69</v>
      </c>
      <c r="C52" s="3">
        <f>'березень 2025'!Y52</f>
        <v>889424.16999999993</v>
      </c>
      <c r="J52" s="3"/>
      <c r="W52" s="4">
        <f t="shared" si="6"/>
        <v>0</v>
      </c>
      <c r="Y52" s="4">
        <f t="shared" si="7"/>
        <v>889424.16999999993</v>
      </c>
    </row>
    <row r="53" spans="1:26" ht="13.5" customHeight="1" x14ac:dyDescent="0.3">
      <c r="A53" s="4">
        <v>3</v>
      </c>
      <c r="B53" s="4" t="s">
        <v>70</v>
      </c>
      <c r="C53" s="3" t="e">
        <f>'березень 2025'!Y53</f>
        <v>#REF!</v>
      </c>
      <c r="D53" s="15"/>
      <c r="E53" s="15"/>
      <c r="J53" s="15"/>
      <c r="W53" s="4">
        <f t="shared" si="6"/>
        <v>0</v>
      </c>
      <c r="Y53" s="4" t="e">
        <f t="shared" si="7"/>
        <v>#REF!</v>
      </c>
    </row>
    <row r="54" spans="1:26" ht="13.5" customHeight="1" x14ac:dyDescent="0.3">
      <c r="A54" s="8"/>
      <c r="B54" s="9" t="s">
        <v>71</v>
      </c>
      <c r="C54" s="9" t="e">
        <f t="shared" ref="C54:W54" si="8">SUM(C51:C53)</f>
        <v>#REF!</v>
      </c>
      <c r="D54" s="9">
        <f t="shared" si="8"/>
        <v>0</v>
      </c>
      <c r="E54" s="9">
        <f t="shared" si="8"/>
        <v>0</v>
      </c>
      <c r="F54" s="9">
        <f t="shared" si="8"/>
        <v>0</v>
      </c>
      <c r="G54" s="9">
        <f t="shared" si="8"/>
        <v>0</v>
      </c>
      <c r="H54" s="9">
        <f t="shared" si="8"/>
        <v>0</v>
      </c>
      <c r="I54" s="9">
        <f t="shared" si="8"/>
        <v>0</v>
      </c>
      <c r="J54" s="9">
        <f t="shared" si="8"/>
        <v>0</v>
      </c>
      <c r="K54" s="9">
        <f t="shared" si="8"/>
        <v>0</v>
      </c>
      <c r="L54" s="9">
        <f t="shared" si="8"/>
        <v>0</v>
      </c>
      <c r="M54" s="9">
        <f t="shared" si="8"/>
        <v>0</v>
      </c>
      <c r="N54" s="9">
        <f t="shared" si="8"/>
        <v>0</v>
      </c>
      <c r="O54" s="9">
        <f t="shared" si="8"/>
        <v>0</v>
      </c>
      <c r="P54" s="9">
        <f t="shared" si="8"/>
        <v>0</v>
      </c>
      <c r="Q54" s="9">
        <f t="shared" si="8"/>
        <v>0</v>
      </c>
      <c r="R54" s="9">
        <f t="shared" si="8"/>
        <v>0</v>
      </c>
      <c r="S54" s="9">
        <f t="shared" si="8"/>
        <v>0</v>
      </c>
      <c r="T54" s="9">
        <f t="shared" si="8"/>
        <v>0</v>
      </c>
      <c r="U54" s="9">
        <f t="shared" si="8"/>
        <v>0</v>
      </c>
      <c r="V54" s="9">
        <f t="shared" si="8"/>
        <v>0</v>
      </c>
      <c r="W54" s="14">
        <f t="shared" si="8"/>
        <v>0</v>
      </c>
      <c r="X54" s="14"/>
      <c r="Y54" s="14" t="e">
        <f>SUM(Y51:Y53)</f>
        <v>#REF!</v>
      </c>
    </row>
    <row r="55" spans="1:26" ht="13.5" customHeight="1" x14ac:dyDescent="0.3">
      <c r="C55" s="3"/>
    </row>
    <row r="56" spans="1:26" ht="13.5" customHeight="1" x14ac:dyDescent="0.3">
      <c r="A56" s="8"/>
      <c r="B56" s="16" t="s">
        <v>72</v>
      </c>
      <c r="C56" s="16" t="e">
        <f>'березень 2025'!Y56</f>
        <v>#REF!</v>
      </c>
      <c r="D56" s="17"/>
      <c r="E56" s="17"/>
      <c r="F56" s="14"/>
      <c r="G56" s="14"/>
      <c r="H56" s="14"/>
      <c r="I56" s="14"/>
      <c r="J56" s="14"/>
      <c r="K56" s="14"/>
      <c r="L56" s="14"/>
      <c r="M56" s="14"/>
      <c r="N56" s="17"/>
      <c r="O56" s="14"/>
      <c r="P56" s="14"/>
      <c r="Q56" s="14"/>
      <c r="R56" s="14"/>
      <c r="S56" s="14"/>
      <c r="T56" s="14"/>
      <c r="U56" s="14"/>
      <c r="V56" s="14"/>
      <c r="W56" s="14">
        <f>SUM(D56:V56)</f>
        <v>0</v>
      </c>
      <c r="X56" s="14"/>
      <c r="Y56" s="14" t="e">
        <f>C56+W56</f>
        <v>#REF!</v>
      </c>
    </row>
    <row r="57" spans="1:26" ht="13.5" customHeight="1" x14ac:dyDescent="0.3">
      <c r="B57" s="18"/>
      <c r="C57" s="18"/>
    </row>
    <row r="58" spans="1:26" ht="13.5" customHeight="1" x14ac:dyDescent="0.3">
      <c r="A58" s="8"/>
      <c r="B58" s="16" t="s">
        <v>73</v>
      </c>
      <c r="C58" s="16" t="e">
        <f>'березень 2025'!Y58</f>
        <v>#REF!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7"/>
      <c r="O58" s="14"/>
      <c r="P58" s="14"/>
      <c r="Q58" s="14"/>
      <c r="R58" s="14"/>
      <c r="S58" s="14"/>
      <c r="T58" s="14"/>
      <c r="U58" s="14"/>
      <c r="V58" s="14"/>
      <c r="W58" s="14">
        <f>SUM(D58:V58)</f>
        <v>0</v>
      </c>
      <c r="X58" s="14"/>
      <c r="Y58" s="14" t="e">
        <f>C58+W58</f>
        <v>#REF!</v>
      </c>
    </row>
    <row r="59" spans="1:26" ht="13.5" customHeight="1" x14ac:dyDescent="0.3">
      <c r="B59" s="18"/>
      <c r="C59" s="18"/>
    </row>
    <row r="60" spans="1:26" ht="13.5" customHeight="1" x14ac:dyDescent="0.3">
      <c r="A60" s="8"/>
      <c r="B60" s="16" t="s">
        <v>74</v>
      </c>
      <c r="C60" s="16" t="e">
        <f>'березень 2025'!Y60</f>
        <v>#REF!</v>
      </c>
      <c r="D60" s="17"/>
      <c r="E60" s="17"/>
      <c r="F60" s="14"/>
      <c r="G60" s="14"/>
      <c r="H60" s="14"/>
      <c r="I60" s="14"/>
      <c r="J60" s="14"/>
      <c r="K60" s="14"/>
      <c r="L60" s="17"/>
      <c r="M60" s="14"/>
      <c r="N60" s="17"/>
      <c r="O60" s="14"/>
      <c r="P60" s="14"/>
      <c r="Q60" s="14"/>
      <c r="R60" s="14"/>
      <c r="S60" s="14"/>
      <c r="T60" s="14"/>
      <c r="U60" s="14"/>
      <c r="V60" s="14"/>
      <c r="W60" s="14">
        <f>SUM(D60:V60)</f>
        <v>0</v>
      </c>
      <c r="X60" s="14"/>
      <c r="Y60" s="14" t="e">
        <f>C60+W60</f>
        <v>#REF!</v>
      </c>
    </row>
    <row r="61" spans="1:26" ht="13.5" customHeight="1" x14ac:dyDescent="0.3">
      <c r="C61" s="3"/>
    </row>
    <row r="62" spans="1:26" ht="13.5" customHeight="1" x14ac:dyDescent="0.3">
      <c r="A62" s="19"/>
      <c r="B62" s="20" t="s">
        <v>75</v>
      </c>
      <c r="C62" s="21" t="s">
        <v>25</v>
      </c>
      <c r="D62" s="22">
        <f t="shared" ref="D62:W62" si="9">D29+D49+D54+D56+D58+D60</f>
        <v>0</v>
      </c>
      <c r="E62" s="22">
        <f t="shared" si="9"/>
        <v>0</v>
      </c>
      <c r="F62" s="22">
        <f t="shared" si="9"/>
        <v>0</v>
      </c>
      <c r="G62" s="22">
        <f t="shared" si="9"/>
        <v>0</v>
      </c>
      <c r="H62" s="22">
        <f t="shared" si="9"/>
        <v>0</v>
      </c>
      <c r="I62" s="22">
        <f t="shared" si="9"/>
        <v>0</v>
      </c>
      <c r="J62" s="22">
        <f t="shared" si="9"/>
        <v>0</v>
      </c>
      <c r="K62" s="22">
        <f t="shared" si="9"/>
        <v>0</v>
      </c>
      <c r="L62" s="22">
        <f t="shared" si="9"/>
        <v>0</v>
      </c>
      <c r="M62" s="22">
        <f t="shared" si="9"/>
        <v>0</v>
      </c>
      <c r="N62" s="22">
        <f t="shared" si="9"/>
        <v>0</v>
      </c>
      <c r="O62" s="22">
        <f t="shared" si="9"/>
        <v>0</v>
      </c>
      <c r="P62" s="22">
        <f t="shared" si="9"/>
        <v>0</v>
      </c>
      <c r="Q62" s="22">
        <f t="shared" si="9"/>
        <v>0</v>
      </c>
      <c r="R62" s="22">
        <f t="shared" si="9"/>
        <v>0</v>
      </c>
      <c r="S62" s="22">
        <f t="shared" si="9"/>
        <v>0</v>
      </c>
      <c r="T62" s="22">
        <f t="shared" si="9"/>
        <v>0</v>
      </c>
      <c r="U62" s="22">
        <f t="shared" si="9"/>
        <v>0</v>
      </c>
      <c r="V62" s="22">
        <f t="shared" si="9"/>
        <v>0</v>
      </c>
      <c r="W62" s="22">
        <f t="shared" si="9"/>
        <v>0</v>
      </c>
      <c r="X62" s="22"/>
      <c r="Y62" s="23" t="s">
        <v>25</v>
      </c>
    </row>
    <row r="63" spans="1:26" ht="13.5" customHeight="1" x14ac:dyDescent="0.3">
      <c r="C63" s="3"/>
    </row>
    <row r="64" spans="1:26" ht="13.5" customHeight="1" x14ac:dyDescent="0.3">
      <c r="A64" s="24"/>
      <c r="B64" s="24" t="s">
        <v>76</v>
      </c>
      <c r="C64" s="24" t="e">
        <f>C29+C49+C54+C56+C58+C60</f>
        <v>#REF!</v>
      </c>
      <c r="D64" s="24">
        <f t="shared" ref="D64:V64" si="10">D8+D62</f>
        <v>0</v>
      </c>
      <c r="E64" s="24">
        <f t="shared" si="10"/>
        <v>0</v>
      </c>
      <c r="F64" s="24">
        <f t="shared" si="10"/>
        <v>0</v>
      </c>
      <c r="G64" s="24">
        <f t="shared" si="10"/>
        <v>0</v>
      </c>
      <c r="H64" s="24">
        <f t="shared" si="10"/>
        <v>0</v>
      </c>
      <c r="I64" s="24">
        <f t="shared" si="10"/>
        <v>0</v>
      </c>
      <c r="J64" s="24">
        <f t="shared" si="10"/>
        <v>0</v>
      </c>
      <c r="K64" s="24">
        <f t="shared" si="10"/>
        <v>0</v>
      </c>
      <c r="L64" s="24">
        <f t="shared" si="10"/>
        <v>0</v>
      </c>
      <c r="M64" s="24">
        <f t="shared" si="10"/>
        <v>0</v>
      </c>
      <c r="N64" s="24">
        <f t="shared" si="10"/>
        <v>0</v>
      </c>
      <c r="O64" s="24">
        <f t="shared" si="10"/>
        <v>0</v>
      </c>
      <c r="P64" s="24">
        <f t="shared" si="10"/>
        <v>0</v>
      </c>
      <c r="Q64" s="24">
        <f t="shared" si="10"/>
        <v>0</v>
      </c>
      <c r="R64" s="24">
        <f t="shared" si="10"/>
        <v>0</v>
      </c>
      <c r="S64" s="24">
        <f t="shared" si="10"/>
        <v>0</v>
      </c>
      <c r="T64" s="24">
        <f t="shared" si="10"/>
        <v>0</v>
      </c>
      <c r="U64" s="24">
        <f t="shared" si="10"/>
        <v>0</v>
      </c>
      <c r="V64" s="24">
        <f t="shared" si="10"/>
        <v>0</v>
      </c>
      <c r="W64" s="25" t="s">
        <v>25</v>
      </c>
      <c r="X64" s="24"/>
      <c r="Y64" s="24" t="e">
        <f>Y29+Y49+Y54+Y56+Y58+Y60</f>
        <v>#REF!</v>
      </c>
      <c r="Z64" s="24"/>
    </row>
    <row r="65" spans="1:26" ht="13.5" customHeight="1" x14ac:dyDescent="0.3">
      <c r="C65" s="3"/>
    </row>
    <row r="66" spans="1:26" ht="13.5" customHeight="1" x14ac:dyDescent="0.3">
      <c r="A66" s="14"/>
      <c r="B66" s="26" t="s">
        <v>77</v>
      </c>
      <c r="C66" s="26" t="e">
        <f>'березень 2025'!Y66</f>
        <v>#REF!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>
        <f>SUM(D66:V66)</f>
        <v>0</v>
      </c>
      <c r="X66" s="14"/>
      <c r="Y66" s="14" t="e">
        <f>C66+W66</f>
        <v>#REF!</v>
      </c>
    </row>
    <row r="67" spans="1:26" ht="13.5" customHeight="1" x14ac:dyDescent="0.3">
      <c r="B67" s="3"/>
      <c r="C67" s="3"/>
      <c r="W67" s="3"/>
    </row>
    <row r="68" spans="1:26" ht="13.5" customHeight="1" x14ac:dyDescent="0.3">
      <c r="B68" s="3" t="s">
        <v>82</v>
      </c>
      <c r="C68" s="3">
        <f>'березень 2025'!Y68</f>
        <v>0</v>
      </c>
      <c r="L68" s="3"/>
      <c r="W68" s="14">
        <f t="shared" ref="W68:W69" si="11">SUM(D68:V68)</f>
        <v>0</v>
      </c>
      <c r="Y68" s="4">
        <f t="shared" ref="Y68:Y69" si="12">C68+W68</f>
        <v>0</v>
      </c>
    </row>
    <row r="69" spans="1:26" ht="13.5" customHeight="1" x14ac:dyDescent="0.3">
      <c r="A69" s="27"/>
      <c r="B69" s="3" t="s">
        <v>83</v>
      </c>
      <c r="C69" s="3">
        <f>'березень 2025'!Y69</f>
        <v>0</v>
      </c>
      <c r="W69" s="14">
        <f t="shared" si="11"/>
        <v>0</v>
      </c>
      <c r="Y69" s="4">
        <f t="shared" si="12"/>
        <v>0</v>
      </c>
    </row>
    <row r="70" spans="1:26" ht="13.5" customHeight="1" x14ac:dyDescent="0.3">
      <c r="A70" s="3"/>
      <c r="B70" s="3"/>
      <c r="C70" s="3"/>
      <c r="W70" s="3"/>
    </row>
    <row r="71" spans="1:26" ht="13.5" customHeight="1" x14ac:dyDescent="0.3">
      <c r="A71" s="27"/>
      <c r="B71" s="28" t="s">
        <v>84</v>
      </c>
      <c r="C71" s="28"/>
      <c r="L71" s="15"/>
      <c r="W71" s="3"/>
    </row>
    <row r="72" spans="1:26" ht="13.5" customHeight="1" x14ac:dyDescent="0.3">
      <c r="A72" s="3"/>
      <c r="B72" s="3" t="s">
        <v>85</v>
      </c>
      <c r="C72" s="3">
        <f>'березень 2025'!Y72</f>
        <v>0</v>
      </c>
      <c r="D72" s="15"/>
      <c r="E72" s="15"/>
      <c r="J72" s="3"/>
      <c r="L72" s="15"/>
      <c r="W72" s="3">
        <f t="shared" ref="W72:W74" si="13">SUM(D72:V72)</f>
        <v>0</v>
      </c>
      <c r="Y72" s="4">
        <f t="shared" ref="Y72:Y73" si="14">C72+W72</f>
        <v>0</v>
      </c>
    </row>
    <row r="73" spans="1:26" ht="13.5" customHeight="1" x14ac:dyDescent="0.3">
      <c r="A73" s="29"/>
      <c r="B73" s="30" t="s">
        <v>86</v>
      </c>
      <c r="C73" s="3">
        <f>'березень 2025'!Y73</f>
        <v>0</v>
      </c>
      <c r="J73" s="3"/>
      <c r="W73" s="3">
        <f t="shared" si="13"/>
        <v>0</v>
      </c>
      <c r="Y73" s="4">
        <f t="shared" si="14"/>
        <v>0</v>
      </c>
    </row>
    <row r="74" spans="1:26" ht="13.5" customHeight="1" x14ac:dyDescent="0.3">
      <c r="A74" s="14"/>
      <c r="B74" s="16" t="s">
        <v>87</v>
      </c>
      <c r="C74" s="14">
        <f t="shared" ref="C74:V74" si="15">SUM(C72:C73)</f>
        <v>0</v>
      </c>
      <c r="D74" s="14">
        <f t="shared" si="15"/>
        <v>0</v>
      </c>
      <c r="E74" s="14">
        <f t="shared" si="15"/>
        <v>0</v>
      </c>
      <c r="F74" s="14">
        <f t="shared" si="15"/>
        <v>0</v>
      </c>
      <c r="G74" s="14">
        <f t="shared" si="15"/>
        <v>0</v>
      </c>
      <c r="H74" s="14">
        <f t="shared" si="15"/>
        <v>0</v>
      </c>
      <c r="I74" s="14">
        <f t="shared" si="15"/>
        <v>0</v>
      </c>
      <c r="J74" s="14">
        <f t="shared" si="15"/>
        <v>0</v>
      </c>
      <c r="K74" s="14">
        <f t="shared" si="15"/>
        <v>0</v>
      </c>
      <c r="L74" s="14">
        <f t="shared" si="15"/>
        <v>0</v>
      </c>
      <c r="M74" s="14">
        <f t="shared" si="15"/>
        <v>0</v>
      </c>
      <c r="N74" s="14">
        <f t="shared" si="15"/>
        <v>0</v>
      </c>
      <c r="O74" s="14">
        <f t="shared" si="15"/>
        <v>0</v>
      </c>
      <c r="P74" s="14">
        <f t="shared" si="15"/>
        <v>0</v>
      </c>
      <c r="Q74" s="14">
        <f t="shared" si="15"/>
        <v>0</v>
      </c>
      <c r="R74" s="14">
        <f t="shared" si="15"/>
        <v>0</v>
      </c>
      <c r="S74" s="14">
        <f t="shared" si="15"/>
        <v>0</v>
      </c>
      <c r="T74" s="14">
        <f t="shared" si="15"/>
        <v>0</v>
      </c>
      <c r="U74" s="14">
        <f t="shared" si="15"/>
        <v>0</v>
      </c>
      <c r="V74" s="14">
        <f t="shared" si="15"/>
        <v>0</v>
      </c>
      <c r="W74" s="14">
        <f t="shared" si="13"/>
        <v>0</v>
      </c>
      <c r="X74" s="14"/>
      <c r="Y74" s="14">
        <f>SUM(Y72:Y73)</f>
        <v>0</v>
      </c>
    </row>
    <row r="75" spans="1:26" ht="13.5" customHeight="1" x14ac:dyDescent="0.3">
      <c r="C75" s="3"/>
      <c r="W75" s="3"/>
    </row>
    <row r="76" spans="1:26" ht="13.5" customHeight="1" x14ac:dyDescent="0.3">
      <c r="A76" s="14"/>
      <c r="B76" s="16" t="s">
        <v>88</v>
      </c>
      <c r="C76" s="14">
        <f>'березень 2025'!Y76</f>
        <v>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8"/>
      <c r="O76" s="14"/>
      <c r="P76" s="14"/>
      <c r="Q76" s="14"/>
      <c r="R76" s="14"/>
      <c r="S76" s="14"/>
      <c r="T76" s="14"/>
      <c r="U76" s="14"/>
      <c r="V76" s="14"/>
      <c r="W76" s="14">
        <f>SUM(D76:V76)</f>
        <v>0</v>
      </c>
      <c r="X76" s="14"/>
      <c r="Y76" s="14">
        <f>C76+W76</f>
        <v>0</v>
      </c>
    </row>
    <row r="77" spans="1:26" ht="13.5" customHeight="1" x14ac:dyDescent="0.3">
      <c r="C77" s="3"/>
    </row>
    <row r="78" spans="1:26" ht="13.5" customHeight="1" x14ac:dyDescent="0.3">
      <c r="A78" s="22"/>
      <c r="B78" s="20" t="s">
        <v>75</v>
      </c>
      <c r="C78" s="31" t="s">
        <v>25</v>
      </c>
      <c r="D78" s="22">
        <f t="shared" ref="D78:W78" si="16">D62+D66+D68+D69+D74+D76</f>
        <v>0</v>
      </c>
      <c r="E78" s="22">
        <f t="shared" si="16"/>
        <v>0</v>
      </c>
      <c r="F78" s="22">
        <f t="shared" si="16"/>
        <v>0</v>
      </c>
      <c r="G78" s="22">
        <f t="shared" si="16"/>
        <v>0</v>
      </c>
      <c r="H78" s="22">
        <f t="shared" si="16"/>
        <v>0</v>
      </c>
      <c r="I78" s="22">
        <f t="shared" si="16"/>
        <v>0</v>
      </c>
      <c r="J78" s="22">
        <f t="shared" si="16"/>
        <v>0</v>
      </c>
      <c r="K78" s="22">
        <f t="shared" si="16"/>
        <v>0</v>
      </c>
      <c r="L78" s="22">
        <f t="shared" si="16"/>
        <v>0</v>
      </c>
      <c r="M78" s="22">
        <f t="shared" si="16"/>
        <v>0</v>
      </c>
      <c r="N78" s="22">
        <f t="shared" si="16"/>
        <v>0</v>
      </c>
      <c r="O78" s="22">
        <f t="shared" si="16"/>
        <v>0</v>
      </c>
      <c r="P78" s="22">
        <f t="shared" si="16"/>
        <v>0</v>
      </c>
      <c r="Q78" s="22">
        <f t="shared" si="16"/>
        <v>0</v>
      </c>
      <c r="R78" s="22">
        <f t="shared" si="16"/>
        <v>0</v>
      </c>
      <c r="S78" s="22">
        <f t="shared" si="16"/>
        <v>0</v>
      </c>
      <c r="T78" s="22">
        <f t="shared" si="16"/>
        <v>0</v>
      </c>
      <c r="U78" s="22">
        <f t="shared" si="16"/>
        <v>0</v>
      </c>
      <c r="V78" s="22">
        <f t="shared" si="16"/>
        <v>0</v>
      </c>
      <c r="W78" s="22">
        <f t="shared" si="16"/>
        <v>0</v>
      </c>
      <c r="X78" s="22"/>
      <c r="Y78" s="23" t="s">
        <v>25</v>
      </c>
    </row>
    <row r="79" spans="1:26" ht="13.5" customHeight="1" x14ac:dyDescent="0.3">
      <c r="C79" s="3"/>
    </row>
    <row r="80" spans="1:26" ht="13.5" customHeight="1" x14ac:dyDescent="0.3">
      <c r="A80" s="24"/>
      <c r="B80" s="24" t="s">
        <v>76</v>
      </c>
      <c r="C80" s="24" t="e">
        <f t="shared" ref="C80:V80" si="17">C64+C66+C68+C69+C74+C76</f>
        <v>#REF!</v>
      </c>
      <c r="D80" s="24">
        <f t="shared" si="17"/>
        <v>0</v>
      </c>
      <c r="E80" s="24">
        <f t="shared" si="17"/>
        <v>0</v>
      </c>
      <c r="F80" s="24">
        <f t="shared" si="17"/>
        <v>0</v>
      </c>
      <c r="G80" s="24">
        <f t="shared" si="17"/>
        <v>0</v>
      </c>
      <c r="H80" s="24">
        <f t="shared" si="17"/>
        <v>0</v>
      </c>
      <c r="I80" s="24">
        <f t="shared" si="17"/>
        <v>0</v>
      </c>
      <c r="J80" s="24">
        <f t="shared" si="17"/>
        <v>0</v>
      </c>
      <c r="K80" s="24">
        <f t="shared" si="17"/>
        <v>0</v>
      </c>
      <c r="L80" s="24">
        <f t="shared" si="17"/>
        <v>0</v>
      </c>
      <c r="M80" s="24">
        <f t="shared" si="17"/>
        <v>0</v>
      </c>
      <c r="N80" s="24">
        <f t="shared" si="17"/>
        <v>0</v>
      </c>
      <c r="O80" s="24">
        <f t="shared" si="17"/>
        <v>0</v>
      </c>
      <c r="P80" s="24">
        <f t="shared" si="17"/>
        <v>0</v>
      </c>
      <c r="Q80" s="24">
        <f t="shared" si="17"/>
        <v>0</v>
      </c>
      <c r="R80" s="24">
        <f t="shared" si="17"/>
        <v>0</v>
      </c>
      <c r="S80" s="24">
        <f t="shared" si="17"/>
        <v>0</v>
      </c>
      <c r="T80" s="24">
        <f t="shared" si="17"/>
        <v>0</v>
      </c>
      <c r="U80" s="24">
        <f t="shared" si="17"/>
        <v>0</v>
      </c>
      <c r="V80" s="24">
        <f t="shared" si="17"/>
        <v>0</v>
      </c>
      <c r="W80" s="25" t="s">
        <v>25</v>
      </c>
      <c r="X80" s="24"/>
      <c r="Y80" s="24" t="e">
        <f>Y64+Y66+Y68+Y69+Y74+Y76</f>
        <v>#REF!</v>
      </c>
      <c r="Z80" s="24"/>
    </row>
    <row r="81" spans="3:3" ht="13.5" customHeight="1" x14ac:dyDescent="0.3">
      <c r="C81" s="3"/>
    </row>
    <row r="82" spans="3:3" ht="13.5" customHeight="1" x14ac:dyDescent="0.3">
      <c r="C82" s="3"/>
    </row>
    <row r="83" spans="3:3" ht="13.5" customHeight="1" x14ac:dyDescent="0.3">
      <c r="C83" s="3"/>
    </row>
    <row r="84" spans="3:3" ht="13.5" customHeight="1" x14ac:dyDescent="0.3">
      <c r="C84" s="3"/>
    </row>
    <row r="85" spans="3:3" ht="13.5" customHeight="1" x14ac:dyDescent="0.3">
      <c r="C85" s="3"/>
    </row>
    <row r="86" spans="3:3" ht="13.5" customHeight="1" x14ac:dyDescent="0.3">
      <c r="C86" s="3"/>
    </row>
    <row r="87" spans="3:3" ht="13.5" customHeight="1" x14ac:dyDescent="0.3">
      <c r="C87" s="3"/>
    </row>
    <row r="88" spans="3:3" ht="13.5" customHeight="1" x14ac:dyDescent="0.3">
      <c r="C88" s="3"/>
    </row>
    <row r="89" spans="3:3" ht="13.5" customHeight="1" x14ac:dyDescent="0.3">
      <c r="C89" s="3"/>
    </row>
    <row r="90" spans="3:3" ht="13.5" customHeight="1" x14ac:dyDescent="0.3">
      <c r="C90" s="3"/>
    </row>
    <row r="91" spans="3:3" ht="13.5" customHeight="1" x14ac:dyDescent="0.3">
      <c r="C91" s="3"/>
    </row>
    <row r="92" spans="3:3" ht="13.5" customHeight="1" x14ac:dyDescent="0.3">
      <c r="C92" s="3"/>
    </row>
    <row r="93" spans="3:3" ht="13.5" customHeight="1" x14ac:dyDescent="0.3">
      <c r="C93" s="3"/>
    </row>
    <row r="94" spans="3:3" ht="13.5" customHeight="1" x14ac:dyDescent="0.3">
      <c r="C94" s="3"/>
    </row>
    <row r="95" spans="3:3" ht="13.5" customHeight="1" x14ac:dyDescent="0.3">
      <c r="C95" s="3"/>
    </row>
    <row r="96" spans="3:3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89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92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4.44140625" defaultRowHeight="15" customHeight="1" x14ac:dyDescent="0.3"/>
  <cols>
    <col min="1" max="1" width="3.6640625" customWidth="1"/>
    <col min="2" max="2" width="36.44140625" customWidth="1"/>
    <col min="3" max="3" width="15.109375" customWidth="1"/>
    <col min="4" max="4" width="14.33203125" customWidth="1"/>
    <col min="5" max="5" width="13.6640625" customWidth="1"/>
    <col min="6" max="6" width="12.6640625" customWidth="1"/>
    <col min="7" max="7" width="12.44140625" customWidth="1"/>
    <col min="8" max="8" width="13.6640625" customWidth="1"/>
    <col min="9" max="9" width="12.44140625" customWidth="1"/>
    <col min="10" max="10" width="12.33203125" customWidth="1"/>
    <col min="11" max="11" width="11.109375" customWidth="1"/>
    <col min="12" max="12" width="15.44140625" customWidth="1"/>
    <col min="13" max="13" width="12.6640625" customWidth="1"/>
    <col min="14" max="14" width="13.88671875" customWidth="1"/>
    <col min="15" max="15" width="13.109375" customWidth="1"/>
    <col min="16" max="16" width="12.33203125" customWidth="1"/>
    <col min="17" max="17" width="11" customWidth="1"/>
    <col min="18" max="18" width="11.44140625" customWidth="1"/>
    <col min="19" max="22" width="8.6640625" customWidth="1"/>
    <col min="23" max="23" width="15.88671875" customWidth="1"/>
    <col min="24" max="24" width="4.33203125" customWidth="1"/>
    <col min="25" max="25" width="13.44140625" customWidth="1"/>
    <col min="26" max="26" width="8.6640625" customWidth="1"/>
  </cols>
  <sheetData>
    <row r="1" spans="1:26" ht="13.5" customHeight="1" x14ac:dyDescent="0.3">
      <c r="B1" s="51" t="s">
        <v>1</v>
      </c>
      <c r="C1" s="52"/>
    </row>
    <row r="2" spans="1:26" ht="13.5" customHeight="1" x14ac:dyDescent="0.3">
      <c r="C2" s="3"/>
      <c r="D2" s="51" t="s">
        <v>2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6" ht="13.5" customHeight="1" x14ac:dyDescent="0.3">
      <c r="C3" s="3"/>
      <c r="D3" s="51" t="s">
        <v>94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6" ht="13.5" customHeight="1" x14ac:dyDescent="0.3">
      <c r="B4" s="4" t="s">
        <v>4</v>
      </c>
      <c r="C4" s="3"/>
    </row>
    <row r="5" spans="1:26" ht="13.5" customHeight="1" x14ac:dyDescent="0.3">
      <c r="B5" s="4" t="s">
        <v>5</v>
      </c>
      <c r="C5" s="3"/>
    </row>
    <row r="6" spans="1:26" ht="13.5" customHeight="1" x14ac:dyDescent="0.3">
      <c r="C6" s="3"/>
      <c r="I6" s="4" t="s">
        <v>90</v>
      </c>
    </row>
    <row r="7" spans="1:26" ht="13.5" customHeight="1" x14ac:dyDescent="0.3">
      <c r="C7" s="3"/>
      <c r="D7" s="4">
        <v>2111</v>
      </c>
      <c r="E7" s="4">
        <v>2120</v>
      </c>
      <c r="F7" s="4">
        <v>2210</v>
      </c>
      <c r="G7" s="4">
        <v>2220</v>
      </c>
      <c r="H7" s="4">
        <v>2230</v>
      </c>
      <c r="I7" s="4" t="s">
        <v>21</v>
      </c>
      <c r="J7" s="4">
        <v>2240</v>
      </c>
      <c r="K7" s="3">
        <v>2250</v>
      </c>
      <c r="L7" s="4">
        <v>2271</v>
      </c>
      <c r="M7" s="4">
        <v>2272</v>
      </c>
      <c r="N7" s="4">
        <v>2273</v>
      </c>
      <c r="O7" s="4">
        <v>2274</v>
      </c>
      <c r="P7" s="4">
        <v>2275</v>
      </c>
      <c r="Q7" s="4">
        <v>2730</v>
      </c>
      <c r="R7" s="4">
        <v>2800</v>
      </c>
      <c r="W7" s="2" t="s">
        <v>22</v>
      </c>
      <c r="Y7" s="4" t="s">
        <v>23</v>
      </c>
    </row>
    <row r="8" spans="1:26" ht="13.5" customHeight="1" x14ac:dyDescent="0.3">
      <c r="A8" s="53" t="s">
        <v>24</v>
      </c>
      <c r="B8" s="52"/>
      <c r="C8" s="6">
        <f>D8+E8+F8+G8+H8+I8+J8+K8+L8+M8+N8+O8+P8+Q8+R8+S8+T8+U8+V8</f>
        <v>0</v>
      </c>
      <c r="D8" s="6">
        <f>'березень 2025'!D80</f>
        <v>0</v>
      </c>
      <c r="E8" s="6">
        <f>'березень 2025'!E80</f>
        <v>0</v>
      </c>
      <c r="F8" s="6">
        <f>'березень 2025'!F80</f>
        <v>0</v>
      </c>
      <c r="G8" s="6">
        <f>'березень 2025'!G80</f>
        <v>0</v>
      </c>
      <c r="H8" s="6">
        <f>'березень 2025'!H80</f>
        <v>0</v>
      </c>
      <c r="I8" s="6">
        <f>'березень 2025'!I80</f>
        <v>0</v>
      </c>
      <c r="J8" s="6">
        <f>'березень 2025'!J80</f>
        <v>0</v>
      </c>
      <c r="K8" s="6">
        <f>'березень 2025'!K80</f>
        <v>0</v>
      </c>
      <c r="L8" s="6">
        <f>'березень 2025'!L80</f>
        <v>0</v>
      </c>
      <c r="M8" s="6">
        <f>'березень 2025'!M80</f>
        <v>0</v>
      </c>
      <c r="N8" s="6">
        <f>'березень 2025'!N80</f>
        <v>0</v>
      </c>
      <c r="O8" s="6">
        <f>'березень 2025'!O80</f>
        <v>0</v>
      </c>
      <c r="P8" s="6">
        <f>'березень 2025'!P80</f>
        <v>0</v>
      </c>
      <c r="Q8" s="6">
        <f>'березень 2025'!Q80</f>
        <v>0</v>
      </c>
      <c r="R8" s="6">
        <f>'березень 2025'!R80</f>
        <v>0</v>
      </c>
      <c r="S8" s="6">
        <f>'березень 2025'!S80</f>
        <v>0</v>
      </c>
      <c r="T8" s="6">
        <f>'березень 2025'!T80</f>
        <v>0</v>
      </c>
      <c r="U8" s="6">
        <f>'березень 2025'!U80</f>
        <v>0</v>
      </c>
      <c r="V8" s="6">
        <f>'березень 2025'!V80</f>
        <v>0</v>
      </c>
      <c r="W8" s="7" t="s">
        <v>25</v>
      </c>
      <c r="X8" s="6"/>
      <c r="Y8" s="7" t="s">
        <v>25</v>
      </c>
      <c r="Z8" s="6"/>
    </row>
    <row r="9" spans="1:26" ht="13.5" customHeight="1" x14ac:dyDescent="0.3">
      <c r="B9" s="6" t="s">
        <v>26</v>
      </c>
      <c r="C9" s="6"/>
    </row>
    <row r="10" spans="1:26" ht="13.5" customHeight="1" x14ac:dyDescent="0.3">
      <c r="A10" s="4">
        <v>1</v>
      </c>
      <c r="B10" s="4" t="s">
        <v>27</v>
      </c>
      <c r="C10" s="3" t="e">
        <f>'березень 2025'!Y10</f>
        <v>#REF!</v>
      </c>
      <c r="D10" s="3"/>
      <c r="E10" s="3"/>
      <c r="J10" s="3"/>
      <c r="W10" s="4">
        <f t="shared" ref="W10:W29" si="0">SUM(D10:V10)</f>
        <v>0</v>
      </c>
      <c r="Y10" s="4" t="e">
        <f t="shared" ref="Y10:Y29" si="1">W10+C10</f>
        <v>#REF!</v>
      </c>
    </row>
    <row r="11" spans="1:26" ht="13.5" customHeight="1" x14ac:dyDescent="0.3">
      <c r="A11" s="4">
        <v>2</v>
      </c>
      <c r="B11" s="4" t="s">
        <v>28</v>
      </c>
      <c r="C11" s="3" t="e">
        <f>'березень 2025'!Y11</f>
        <v>#REF!</v>
      </c>
      <c r="D11" s="3"/>
      <c r="E11" s="3"/>
      <c r="J11" s="3"/>
      <c r="W11" s="4">
        <f t="shared" si="0"/>
        <v>0</v>
      </c>
      <c r="Y11" s="4" t="e">
        <f t="shared" si="1"/>
        <v>#REF!</v>
      </c>
    </row>
    <row r="12" spans="1:26" ht="13.5" customHeight="1" x14ac:dyDescent="0.3">
      <c r="A12" s="4">
        <v>3</v>
      </c>
      <c r="B12" s="4" t="s">
        <v>29</v>
      </c>
      <c r="C12" s="3" t="e">
        <f>'березень 2025'!Y12</f>
        <v>#REF!</v>
      </c>
      <c r="D12" s="3"/>
      <c r="E12" s="3"/>
      <c r="J12" s="3"/>
      <c r="O12" s="3"/>
      <c r="W12" s="4">
        <f t="shared" si="0"/>
        <v>0</v>
      </c>
      <c r="Y12" s="4" t="e">
        <f t="shared" si="1"/>
        <v>#REF!</v>
      </c>
    </row>
    <row r="13" spans="1:26" ht="13.5" customHeight="1" x14ac:dyDescent="0.3">
      <c r="A13" s="4">
        <v>4</v>
      </c>
      <c r="B13" s="4" t="s">
        <v>91</v>
      </c>
      <c r="C13" s="3" t="e">
        <f>#REF!</f>
        <v>#REF!</v>
      </c>
      <c r="D13" s="3"/>
      <c r="E13" s="3"/>
      <c r="J13" s="3"/>
      <c r="O13" s="3"/>
      <c r="W13" s="4">
        <f t="shared" si="0"/>
        <v>0</v>
      </c>
      <c r="Y13" s="4" t="e">
        <f t="shared" si="1"/>
        <v>#REF!</v>
      </c>
    </row>
    <row r="14" spans="1:26" ht="13.5" customHeight="1" x14ac:dyDescent="0.3">
      <c r="A14" s="4">
        <v>5</v>
      </c>
      <c r="B14" s="4" t="s">
        <v>30</v>
      </c>
      <c r="C14" s="3" t="e">
        <f>'березень 2025'!Y13</f>
        <v>#REF!</v>
      </c>
      <c r="D14" s="3"/>
      <c r="E14" s="3"/>
      <c r="J14" s="3"/>
      <c r="O14" s="3"/>
      <c r="W14" s="4">
        <f t="shared" si="0"/>
        <v>0</v>
      </c>
      <c r="Y14" s="4" t="e">
        <f t="shared" si="1"/>
        <v>#REF!</v>
      </c>
    </row>
    <row r="15" spans="1:26" ht="13.5" customHeight="1" x14ac:dyDescent="0.3">
      <c r="A15" s="4">
        <v>6</v>
      </c>
      <c r="B15" s="4" t="s">
        <v>31</v>
      </c>
      <c r="C15" s="3" t="e">
        <f>'березень 2025'!Y14</f>
        <v>#REF!</v>
      </c>
      <c r="D15" s="3"/>
      <c r="E15" s="3"/>
      <c r="J15" s="3"/>
      <c r="O15" s="3"/>
      <c r="W15" s="4">
        <f t="shared" si="0"/>
        <v>0</v>
      </c>
      <c r="Y15" s="4" t="e">
        <f t="shared" si="1"/>
        <v>#REF!</v>
      </c>
    </row>
    <row r="16" spans="1:26" ht="13.5" customHeight="1" x14ac:dyDescent="0.3">
      <c r="A16" s="4">
        <v>7</v>
      </c>
      <c r="B16" s="4" t="s">
        <v>32</v>
      </c>
      <c r="C16" s="3" t="e">
        <f>'березень 2025'!Y15</f>
        <v>#REF!</v>
      </c>
      <c r="D16" s="3"/>
      <c r="E16" s="3"/>
      <c r="J16" s="3"/>
      <c r="O16" s="3"/>
      <c r="W16" s="4">
        <f t="shared" si="0"/>
        <v>0</v>
      </c>
      <c r="Y16" s="4" t="e">
        <f t="shared" si="1"/>
        <v>#REF!</v>
      </c>
    </row>
    <row r="17" spans="1:26" ht="13.5" customHeight="1" x14ac:dyDescent="0.3">
      <c r="A17" s="4">
        <v>8</v>
      </c>
      <c r="B17" s="4" t="s">
        <v>33</v>
      </c>
      <c r="C17" s="3" t="e">
        <f>'березень 2025'!Y16</f>
        <v>#REF!</v>
      </c>
      <c r="D17" s="3"/>
      <c r="E17" s="3"/>
      <c r="J17" s="3"/>
      <c r="O17" s="3"/>
      <c r="W17" s="4">
        <f t="shared" si="0"/>
        <v>0</v>
      </c>
      <c r="Y17" s="4" t="e">
        <f t="shared" si="1"/>
        <v>#REF!</v>
      </c>
    </row>
    <row r="18" spans="1:26" ht="13.5" customHeight="1" x14ac:dyDescent="0.3">
      <c r="A18" s="4">
        <v>9</v>
      </c>
      <c r="B18" s="4" t="s">
        <v>34</v>
      </c>
      <c r="C18" s="3" t="e">
        <f>'березень 2025'!Y17</f>
        <v>#REF!</v>
      </c>
      <c r="D18" s="3"/>
      <c r="E18" s="3"/>
      <c r="J18" s="3"/>
      <c r="O18" s="3"/>
      <c r="W18" s="4">
        <f t="shared" si="0"/>
        <v>0</v>
      </c>
      <c r="Y18" s="4" t="e">
        <f t="shared" si="1"/>
        <v>#REF!</v>
      </c>
    </row>
    <row r="19" spans="1:26" ht="13.5" customHeight="1" x14ac:dyDescent="0.3">
      <c r="A19" s="4">
        <v>10</v>
      </c>
      <c r="B19" s="4" t="s">
        <v>35</v>
      </c>
      <c r="C19" s="3" t="e">
        <f>'березень 2025'!Y18</f>
        <v>#REF!</v>
      </c>
      <c r="D19" s="3"/>
      <c r="E19" s="3"/>
      <c r="J19" s="3"/>
      <c r="O19" s="3"/>
      <c r="W19" s="4">
        <f t="shared" si="0"/>
        <v>0</v>
      </c>
      <c r="Y19" s="4" t="e">
        <f t="shared" si="1"/>
        <v>#REF!</v>
      </c>
    </row>
    <row r="20" spans="1:26" ht="13.5" customHeight="1" x14ac:dyDescent="0.3">
      <c r="A20" s="4">
        <v>11</v>
      </c>
      <c r="B20" s="4" t="s">
        <v>36</v>
      </c>
      <c r="C20" s="3" t="e">
        <f>'березень 2025'!Y19</f>
        <v>#REF!</v>
      </c>
      <c r="D20" s="3"/>
      <c r="E20" s="3"/>
      <c r="J20" s="3"/>
      <c r="O20" s="3"/>
      <c r="W20" s="4">
        <f t="shared" si="0"/>
        <v>0</v>
      </c>
      <c r="Y20" s="4" t="e">
        <f t="shared" si="1"/>
        <v>#REF!</v>
      </c>
    </row>
    <row r="21" spans="1:26" ht="13.5" customHeight="1" x14ac:dyDescent="0.3">
      <c r="A21" s="4">
        <v>12</v>
      </c>
      <c r="B21" s="4" t="s">
        <v>37</v>
      </c>
      <c r="C21" s="3" t="e">
        <f>'березень 2025'!Y20</f>
        <v>#REF!</v>
      </c>
      <c r="D21" s="3"/>
      <c r="E21" s="3"/>
      <c r="J21" s="3"/>
      <c r="O21" s="3"/>
      <c r="W21" s="4">
        <f t="shared" si="0"/>
        <v>0</v>
      </c>
      <c r="Y21" s="4" t="e">
        <f t="shared" si="1"/>
        <v>#REF!</v>
      </c>
    </row>
    <row r="22" spans="1:26" ht="13.5" customHeight="1" x14ac:dyDescent="0.3">
      <c r="A22" s="4">
        <v>13</v>
      </c>
      <c r="B22" s="4" t="s">
        <v>38</v>
      </c>
      <c r="C22" s="3" t="e">
        <f>'березень 2025'!Y21</f>
        <v>#REF!</v>
      </c>
      <c r="D22" s="3"/>
      <c r="E22" s="3"/>
      <c r="J22" s="3"/>
      <c r="O22" s="3"/>
      <c r="W22" s="4">
        <f t="shared" si="0"/>
        <v>0</v>
      </c>
      <c r="Y22" s="4" t="e">
        <f t="shared" si="1"/>
        <v>#REF!</v>
      </c>
    </row>
    <row r="23" spans="1:26" ht="13.5" customHeight="1" x14ac:dyDescent="0.3">
      <c r="A23" s="4">
        <v>14</v>
      </c>
      <c r="B23" s="4" t="s">
        <v>39</v>
      </c>
      <c r="C23" s="3" t="e">
        <f>'березень 2025'!Y22</f>
        <v>#REF!</v>
      </c>
      <c r="D23" s="3"/>
      <c r="E23" s="3"/>
      <c r="J23" s="3"/>
      <c r="O23" s="3"/>
      <c r="W23" s="4">
        <f t="shared" si="0"/>
        <v>0</v>
      </c>
      <c r="Y23" s="4" t="e">
        <f t="shared" si="1"/>
        <v>#REF!</v>
      </c>
    </row>
    <row r="24" spans="1:26" ht="13.5" customHeight="1" x14ac:dyDescent="0.3">
      <c r="A24" s="4">
        <v>15</v>
      </c>
      <c r="B24" s="4" t="s">
        <v>40</v>
      </c>
      <c r="C24" s="3" t="e">
        <f>'березень 2025'!Y23</f>
        <v>#REF!</v>
      </c>
      <c r="D24" s="3"/>
      <c r="E24" s="3"/>
      <c r="J24" s="3"/>
      <c r="O24" s="3"/>
      <c r="W24" s="4">
        <f t="shared" si="0"/>
        <v>0</v>
      </c>
      <c r="Y24" s="4" t="e">
        <f t="shared" si="1"/>
        <v>#REF!</v>
      </c>
    </row>
    <row r="25" spans="1:26" ht="13.5" customHeight="1" x14ac:dyDescent="0.3">
      <c r="A25" s="4">
        <v>16</v>
      </c>
      <c r="B25" s="4" t="s">
        <v>41</v>
      </c>
      <c r="C25" s="3" t="e">
        <f>'березень 2025'!Y24</f>
        <v>#REF!</v>
      </c>
      <c r="D25" s="3"/>
      <c r="E25" s="3"/>
      <c r="J25" s="3"/>
      <c r="O25" s="3"/>
      <c r="W25" s="4">
        <f t="shared" si="0"/>
        <v>0</v>
      </c>
      <c r="Y25" s="4" t="e">
        <f t="shared" si="1"/>
        <v>#REF!</v>
      </c>
    </row>
    <row r="26" spans="1:26" ht="13.5" customHeight="1" x14ac:dyDescent="0.3">
      <c r="A26" s="4">
        <v>17</v>
      </c>
      <c r="B26" s="4" t="s">
        <v>42</v>
      </c>
      <c r="C26" s="3" t="e">
        <f>'березень 2025'!Y25</f>
        <v>#REF!</v>
      </c>
      <c r="D26" s="3"/>
      <c r="E26" s="3"/>
      <c r="J26" s="3"/>
      <c r="L26" s="3"/>
      <c r="O26" s="3"/>
      <c r="W26" s="4">
        <f t="shared" si="0"/>
        <v>0</v>
      </c>
      <c r="Y26" s="4" t="e">
        <f t="shared" si="1"/>
        <v>#REF!</v>
      </c>
    </row>
    <row r="27" spans="1:26" ht="13.5" customHeight="1" x14ac:dyDescent="0.3">
      <c r="A27" s="4">
        <v>18</v>
      </c>
      <c r="B27" s="4" t="s">
        <v>43</v>
      </c>
      <c r="C27" s="3" t="e">
        <f>'березень 2025'!Y26</f>
        <v>#REF!</v>
      </c>
      <c r="D27" s="3"/>
      <c r="E27" s="3"/>
      <c r="J27" s="3"/>
      <c r="L27" s="3"/>
      <c r="O27" s="3"/>
      <c r="W27" s="4">
        <f t="shared" si="0"/>
        <v>0</v>
      </c>
      <c r="Y27" s="4" t="e">
        <f t="shared" si="1"/>
        <v>#REF!</v>
      </c>
    </row>
    <row r="28" spans="1:26" ht="13.5" customHeight="1" x14ac:dyDescent="0.3">
      <c r="A28" s="4">
        <v>19</v>
      </c>
      <c r="B28" s="4" t="s">
        <v>44</v>
      </c>
      <c r="C28" s="3" t="e">
        <f>'березень 2025'!Y27</f>
        <v>#REF!</v>
      </c>
      <c r="D28" s="3"/>
      <c r="E28" s="3"/>
      <c r="J28" s="3"/>
      <c r="L28" s="3"/>
      <c r="W28" s="4">
        <f t="shared" si="0"/>
        <v>0</v>
      </c>
      <c r="Y28" s="4" t="e">
        <f t="shared" si="1"/>
        <v>#REF!</v>
      </c>
    </row>
    <row r="29" spans="1:26" ht="13.5" customHeight="1" x14ac:dyDescent="0.3">
      <c r="A29" s="4">
        <v>20</v>
      </c>
      <c r="B29" s="4" t="s">
        <v>45</v>
      </c>
      <c r="C29" s="3" t="e">
        <f>'березень 2025'!Y28</f>
        <v>#REF!</v>
      </c>
      <c r="D29" s="3"/>
      <c r="E29" s="3"/>
      <c r="L29" s="3"/>
      <c r="W29" s="4">
        <f t="shared" si="0"/>
        <v>0</v>
      </c>
      <c r="Y29" s="4" t="e">
        <f t="shared" si="1"/>
        <v>#REF!</v>
      </c>
    </row>
    <row r="30" spans="1:26" ht="13.5" customHeight="1" x14ac:dyDescent="0.3">
      <c r="A30" s="8"/>
      <c r="B30" s="9" t="s">
        <v>46</v>
      </c>
      <c r="C30" s="9" t="e">
        <f t="shared" ref="C30:W30" si="2">SUM(C10:C29)</f>
        <v>#REF!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  <c r="H30" s="9">
        <f t="shared" si="2"/>
        <v>0</v>
      </c>
      <c r="I30" s="9">
        <f t="shared" si="2"/>
        <v>0</v>
      </c>
      <c r="J30" s="9">
        <f t="shared" si="2"/>
        <v>0</v>
      </c>
      <c r="K30" s="9">
        <f t="shared" si="2"/>
        <v>0</v>
      </c>
      <c r="L30" s="9">
        <f t="shared" si="2"/>
        <v>0</v>
      </c>
      <c r="M30" s="9">
        <f t="shared" si="2"/>
        <v>0</v>
      </c>
      <c r="N30" s="9">
        <f t="shared" si="2"/>
        <v>0</v>
      </c>
      <c r="O30" s="9">
        <f t="shared" si="2"/>
        <v>0</v>
      </c>
      <c r="P30" s="9">
        <f t="shared" si="2"/>
        <v>0</v>
      </c>
      <c r="Q30" s="9">
        <f t="shared" si="2"/>
        <v>0</v>
      </c>
      <c r="R30" s="9">
        <f t="shared" si="2"/>
        <v>0</v>
      </c>
      <c r="S30" s="9">
        <f t="shared" si="2"/>
        <v>0</v>
      </c>
      <c r="T30" s="9">
        <f t="shared" si="2"/>
        <v>0</v>
      </c>
      <c r="U30" s="9">
        <f t="shared" si="2"/>
        <v>0</v>
      </c>
      <c r="V30" s="9">
        <f t="shared" si="2"/>
        <v>0</v>
      </c>
      <c r="W30" s="9">
        <f t="shared" si="2"/>
        <v>0</v>
      </c>
      <c r="X30" s="9"/>
      <c r="Y30" s="9" t="e">
        <f>SUM(Y10:Y29)</f>
        <v>#REF!</v>
      </c>
      <c r="Z30" s="10"/>
    </row>
    <row r="31" spans="1:26" ht="13.5" customHeight="1" x14ac:dyDescent="0.3">
      <c r="B31" s="6" t="s">
        <v>47</v>
      </c>
      <c r="C31" s="6"/>
    </row>
    <row r="32" spans="1:26" ht="13.5" customHeight="1" x14ac:dyDescent="0.3">
      <c r="A32" s="4">
        <v>1</v>
      </c>
      <c r="B32" s="4" t="s">
        <v>48</v>
      </c>
      <c r="C32" s="3" t="e">
        <f>'березень 2025'!Y31</f>
        <v>#REF!</v>
      </c>
      <c r="J32" s="3"/>
      <c r="O32" s="3"/>
      <c r="W32" s="4">
        <f t="shared" ref="W32:W49" si="3">SUM(D32:V32)</f>
        <v>0</v>
      </c>
      <c r="Y32" s="4" t="e">
        <f t="shared" ref="Y32:Y49" si="4">W32+C32</f>
        <v>#REF!</v>
      </c>
    </row>
    <row r="33" spans="1:25" ht="13.5" customHeight="1" x14ac:dyDescent="0.3">
      <c r="A33" s="4">
        <v>2</v>
      </c>
      <c r="B33" s="4" t="s">
        <v>49</v>
      </c>
      <c r="C33" s="3" t="e">
        <f>'березень 2025'!Y32</f>
        <v>#REF!</v>
      </c>
      <c r="J33" s="3"/>
      <c r="O33" s="3"/>
      <c r="W33" s="4">
        <f t="shared" si="3"/>
        <v>0</v>
      </c>
      <c r="Y33" s="4" t="e">
        <f t="shared" si="4"/>
        <v>#REF!</v>
      </c>
    </row>
    <row r="34" spans="1:25" ht="13.5" customHeight="1" x14ac:dyDescent="0.3">
      <c r="A34" s="4">
        <v>3</v>
      </c>
      <c r="B34" s="11" t="s">
        <v>50</v>
      </c>
      <c r="C34" s="3" t="e">
        <f>'березень 2025'!Y33</f>
        <v>#REF!</v>
      </c>
      <c r="J34" s="3"/>
      <c r="O34" s="3"/>
      <c r="W34" s="4">
        <f t="shared" si="3"/>
        <v>0</v>
      </c>
      <c r="Y34" s="4" t="e">
        <f t="shared" si="4"/>
        <v>#REF!</v>
      </c>
    </row>
    <row r="35" spans="1:25" ht="13.5" customHeight="1" x14ac:dyDescent="0.3">
      <c r="A35" s="4">
        <v>4</v>
      </c>
      <c r="B35" s="4" t="s">
        <v>51</v>
      </c>
      <c r="C35" s="3" t="e">
        <f>'березень 2025'!Y34</f>
        <v>#REF!</v>
      </c>
      <c r="J35" s="3"/>
      <c r="O35" s="3"/>
      <c r="W35" s="4">
        <f t="shared" si="3"/>
        <v>0</v>
      </c>
      <c r="Y35" s="4" t="e">
        <f t="shared" si="4"/>
        <v>#REF!</v>
      </c>
    </row>
    <row r="36" spans="1:25" ht="13.5" customHeight="1" x14ac:dyDescent="0.3">
      <c r="A36" s="4">
        <v>5</v>
      </c>
      <c r="B36" s="4" t="s">
        <v>52</v>
      </c>
      <c r="C36" s="3" t="e">
        <f>'березень 2025'!Y35</f>
        <v>#REF!</v>
      </c>
      <c r="J36" s="3"/>
      <c r="O36" s="3"/>
      <c r="W36" s="4">
        <f t="shared" si="3"/>
        <v>0</v>
      </c>
      <c r="Y36" s="4" t="e">
        <f t="shared" si="4"/>
        <v>#REF!</v>
      </c>
    </row>
    <row r="37" spans="1:25" ht="13.5" customHeight="1" x14ac:dyDescent="0.3">
      <c r="A37" s="4">
        <v>6</v>
      </c>
      <c r="B37" s="12" t="s">
        <v>53</v>
      </c>
      <c r="C37" s="3" t="e">
        <f>'березень 2025'!Y36</f>
        <v>#REF!</v>
      </c>
      <c r="J37" s="3"/>
      <c r="O37" s="3"/>
      <c r="W37" s="4">
        <f t="shared" si="3"/>
        <v>0</v>
      </c>
      <c r="Y37" s="4" t="e">
        <f t="shared" si="4"/>
        <v>#REF!</v>
      </c>
    </row>
    <row r="38" spans="1:25" ht="13.5" customHeight="1" x14ac:dyDescent="0.3">
      <c r="A38" s="4">
        <v>7</v>
      </c>
      <c r="B38" s="11" t="s">
        <v>54</v>
      </c>
      <c r="C38" s="3" t="e">
        <f>'березень 2025'!Y37</f>
        <v>#REF!</v>
      </c>
      <c r="J38" s="3"/>
      <c r="O38" s="3"/>
      <c r="W38" s="4">
        <f t="shared" si="3"/>
        <v>0</v>
      </c>
      <c r="Y38" s="4" t="e">
        <f t="shared" si="4"/>
        <v>#REF!</v>
      </c>
    </row>
    <row r="39" spans="1:25" ht="13.5" customHeight="1" x14ac:dyDescent="0.3">
      <c r="A39" s="4">
        <v>8</v>
      </c>
      <c r="B39" s="4" t="s">
        <v>55</v>
      </c>
      <c r="C39" s="3" t="e">
        <f>'березень 2025'!Y38</f>
        <v>#REF!</v>
      </c>
      <c r="J39" s="3"/>
      <c r="O39" s="3"/>
      <c r="W39" s="4">
        <f t="shared" si="3"/>
        <v>0</v>
      </c>
      <c r="Y39" s="4" t="e">
        <f t="shared" si="4"/>
        <v>#REF!</v>
      </c>
    </row>
    <row r="40" spans="1:25" ht="13.5" customHeight="1" x14ac:dyDescent="0.3">
      <c r="A40" s="4">
        <v>9</v>
      </c>
      <c r="B40" s="4" t="s">
        <v>56</v>
      </c>
      <c r="C40" s="3" t="e">
        <f>'березень 2025'!Y39</f>
        <v>#REF!</v>
      </c>
      <c r="J40" s="3"/>
      <c r="O40" s="3"/>
      <c r="W40" s="4">
        <f t="shared" si="3"/>
        <v>0</v>
      </c>
      <c r="Y40" s="4" t="e">
        <f t="shared" si="4"/>
        <v>#REF!</v>
      </c>
    </row>
    <row r="41" spans="1:25" ht="13.5" customHeight="1" x14ac:dyDescent="0.3">
      <c r="A41" s="4">
        <v>10</v>
      </c>
      <c r="B41" s="13" t="s">
        <v>57</v>
      </c>
      <c r="C41" s="3" t="e">
        <f>'березень 2025'!Y40</f>
        <v>#REF!</v>
      </c>
      <c r="J41" s="3"/>
      <c r="O41" s="3"/>
      <c r="W41" s="4">
        <f t="shared" si="3"/>
        <v>0</v>
      </c>
      <c r="Y41" s="4" t="e">
        <f t="shared" si="4"/>
        <v>#REF!</v>
      </c>
    </row>
    <row r="42" spans="1:25" ht="13.5" customHeight="1" x14ac:dyDescent="0.3">
      <c r="A42" s="4">
        <v>11</v>
      </c>
      <c r="B42" s="13" t="s">
        <v>58</v>
      </c>
      <c r="C42" s="3" t="e">
        <f>'березень 2025'!Y41</f>
        <v>#REF!</v>
      </c>
      <c r="J42" s="3"/>
      <c r="O42" s="3"/>
      <c r="W42" s="4">
        <f t="shared" si="3"/>
        <v>0</v>
      </c>
      <c r="Y42" s="4" t="e">
        <f t="shared" si="4"/>
        <v>#REF!</v>
      </c>
    </row>
    <row r="43" spans="1:25" ht="13.5" customHeight="1" x14ac:dyDescent="0.3">
      <c r="A43" s="4">
        <v>12</v>
      </c>
      <c r="B43" s="4" t="s">
        <v>59</v>
      </c>
      <c r="C43" s="3" t="e">
        <f>'березень 2025'!Y42</f>
        <v>#REF!</v>
      </c>
      <c r="J43" s="3"/>
      <c r="O43" s="3"/>
      <c r="W43" s="4">
        <f t="shared" si="3"/>
        <v>0</v>
      </c>
      <c r="Y43" s="4" t="e">
        <f t="shared" si="4"/>
        <v>#REF!</v>
      </c>
    </row>
    <row r="44" spans="1:25" ht="13.5" customHeight="1" x14ac:dyDescent="0.3">
      <c r="A44" s="4">
        <v>13</v>
      </c>
      <c r="B44" s="4" t="s">
        <v>60</v>
      </c>
      <c r="C44" s="3" t="e">
        <f>'березень 2025'!Y43</f>
        <v>#REF!</v>
      </c>
      <c r="J44" s="3"/>
      <c r="O44" s="3"/>
      <c r="W44" s="4">
        <f t="shared" si="3"/>
        <v>0</v>
      </c>
      <c r="Y44" s="4" t="e">
        <f t="shared" si="4"/>
        <v>#REF!</v>
      </c>
    </row>
    <row r="45" spans="1:25" ht="13.5" customHeight="1" x14ac:dyDescent="0.3">
      <c r="A45" s="4">
        <v>14</v>
      </c>
      <c r="B45" s="12" t="s">
        <v>61</v>
      </c>
      <c r="C45" s="3" t="e">
        <f>'березень 2025'!Y44</f>
        <v>#REF!</v>
      </c>
      <c r="J45" s="3"/>
      <c r="O45" s="3"/>
      <c r="W45" s="4">
        <f t="shared" si="3"/>
        <v>0</v>
      </c>
      <c r="Y45" s="4" t="e">
        <f t="shared" si="4"/>
        <v>#REF!</v>
      </c>
    </row>
    <row r="46" spans="1:25" ht="13.5" customHeight="1" x14ac:dyDescent="0.3">
      <c r="A46" s="4">
        <v>15</v>
      </c>
      <c r="B46" s="4" t="s">
        <v>62</v>
      </c>
      <c r="C46" s="3" t="e">
        <f>'березень 2025'!Y45</f>
        <v>#REF!</v>
      </c>
      <c r="J46" s="3"/>
      <c r="O46" s="3"/>
      <c r="W46" s="4">
        <f t="shared" si="3"/>
        <v>0</v>
      </c>
      <c r="Y46" s="4" t="e">
        <f t="shared" si="4"/>
        <v>#REF!</v>
      </c>
    </row>
    <row r="47" spans="1:25" ht="13.5" customHeight="1" x14ac:dyDescent="0.3">
      <c r="A47" s="4">
        <v>16</v>
      </c>
      <c r="B47" s="4" t="s">
        <v>63</v>
      </c>
      <c r="C47" s="3" t="e">
        <f>'березень 2025'!Y46</f>
        <v>#REF!</v>
      </c>
      <c r="J47" s="3"/>
      <c r="O47" s="3"/>
      <c r="W47" s="4">
        <f t="shared" si="3"/>
        <v>0</v>
      </c>
      <c r="Y47" s="4" t="e">
        <f t="shared" si="4"/>
        <v>#REF!</v>
      </c>
    </row>
    <row r="48" spans="1:25" ht="13.5" customHeight="1" x14ac:dyDescent="0.3">
      <c r="A48" s="4">
        <v>17</v>
      </c>
      <c r="B48" s="4" t="s">
        <v>64</v>
      </c>
      <c r="C48" s="3" t="e">
        <f>'березень 2025'!Y47</f>
        <v>#REF!</v>
      </c>
      <c r="J48" s="3"/>
      <c r="O48" s="3"/>
      <c r="W48" s="4">
        <f t="shared" si="3"/>
        <v>0</v>
      </c>
      <c r="Y48" s="4" t="e">
        <f t="shared" si="4"/>
        <v>#REF!</v>
      </c>
    </row>
    <row r="49" spans="1:25" ht="13.5" customHeight="1" x14ac:dyDescent="0.3">
      <c r="A49" s="4">
        <v>18</v>
      </c>
      <c r="B49" s="4" t="s">
        <v>65</v>
      </c>
      <c r="C49" s="3" t="e">
        <f>'березень 2025'!Y48</f>
        <v>#REF!</v>
      </c>
      <c r="J49" s="3"/>
      <c r="O49" s="3"/>
      <c r="W49" s="4">
        <f t="shared" si="3"/>
        <v>0</v>
      </c>
      <c r="Y49" s="4" t="e">
        <f t="shared" si="4"/>
        <v>#REF!</v>
      </c>
    </row>
    <row r="50" spans="1:25" ht="13.5" customHeight="1" x14ac:dyDescent="0.3">
      <c r="A50" s="8"/>
      <c r="B50" s="9" t="s">
        <v>66</v>
      </c>
      <c r="C50" s="9" t="e">
        <f t="shared" ref="C50:W50" si="5">SUM(C32:C49)</f>
        <v>#REF!</v>
      </c>
      <c r="D50" s="9">
        <f t="shared" si="5"/>
        <v>0</v>
      </c>
      <c r="E50" s="9">
        <f t="shared" si="5"/>
        <v>0</v>
      </c>
      <c r="F50" s="9">
        <f t="shared" si="5"/>
        <v>0</v>
      </c>
      <c r="G50" s="9">
        <f t="shared" si="5"/>
        <v>0</v>
      </c>
      <c r="H50" s="9">
        <f t="shared" si="5"/>
        <v>0</v>
      </c>
      <c r="I50" s="9">
        <f t="shared" si="5"/>
        <v>0</v>
      </c>
      <c r="J50" s="9">
        <f t="shared" si="5"/>
        <v>0</v>
      </c>
      <c r="K50" s="9">
        <f t="shared" si="5"/>
        <v>0</v>
      </c>
      <c r="L50" s="9">
        <f t="shared" si="5"/>
        <v>0</v>
      </c>
      <c r="M50" s="9">
        <f t="shared" si="5"/>
        <v>0</v>
      </c>
      <c r="N50" s="9">
        <f t="shared" si="5"/>
        <v>0</v>
      </c>
      <c r="O50" s="9">
        <f t="shared" si="5"/>
        <v>0</v>
      </c>
      <c r="P50" s="9">
        <f t="shared" si="5"/>
        <v>0</v>
      </c>
      <c r="Q50" s="9">
        <f t="shared" si="5"/>
        <v>0</v>
      </c>
      <c r="R50" s="9">
        <f t="shared" si="5"/>
        <v>0</v>
      </c>
      <c r="S50" s="9">
        <f t="shared" si="5"/>
        <v>0</v>
      </c>
      <c r="T50" s="9">
        <f t="shared" si="5"/>
        <v>0</v>
      </c>
      <c r="U50" s="9">
        <f t="shared" si="5"/>
        <v>0</v>
      </c>
      <c r="V50" s="9">
        <f t="shared" si="5"/>
        <v>0</v>
      </c>
      <c r="W50" s="14">
        <f t="shared" si="5"/>
        <v>0</v>
      </c>
      <c r="X50" s="14"/>
      <c r="Y50" s="14" t="e">
        <f>SUM(Y32:Y49)</f>
        <v>#REF!</v>
      </c>
    </row>
    <row r="51" spans="1:25" ht="13.5" customHeight="1" x14ac:dyDescent="0.3">
      <c r="B51" s="6" t="s">
        <v>67</v>
      </c>
      <c r="C51" s="6"/>
    </row>
    <row r="52" spans="1:25" ht="13.5" customHeight="1" x14ac:dyDescent="0.3">
      <c r="A52" s="4">
        <v>1</v>
      </c>
      <c r="B52" s="4" t="s">
        <v>68</v>
      </c>
      <c r="C52" s="3" t="e">
        <f>'березень 2025'!Y51</f>
        <v>#REF!</v>
      </c>
      <c r="J52" s="3"/>
      <c r="W52" s="4">
        <f t="shared" ref="W52:W54" si="6">SUM(D52:V52)</f>
        <v>0</v>
      </c>
      <c r="Y52" s="4" t="e">
        <f t="shared" ref="Y52:Y54" si="7">C52+W52</f>
        <v>#REF!</v>
      </c>
    </row>
    <row r="53" spans="1:25" ht="13.5" customHeight="1" x14ac:dyDescent="0.3">
      <c r="A53" s="4">
        <v>2</v>
      </c>
      <c r="B53" s="4" t="s">
        <v>69</v>
      </c>
      <c r="C53" s="3">
        <f>'березень 2025'!Y52</f>
        <v>889424.16999999993</v>
      </c>
      <c r="J53" s="3"/>
      <c r="W53" s="4">
        <f t="shared" si="6"/>
        <v>0</v>
      </c>
      <c r="Y53" s="4">
        <f t="shared" si="7"/>
        <v>889424.16999999993</v>
      </c>
    </row>
    <row r="54" spans="1:25" ht="13.5" customHeight="1" x14ac:dyDescent="0.3">
      <c r="A54" s="4">
        <v>3</v>
      </c>
      <c r="B54" s="4" t="s">
        <v>70</v>
      </c>
      <c r="C54" s="3" t="e">
        <f>'березень 2025'!Y53</f>
        <v>#REF!</v>
      </c>
      <c r="D54" s="15"/>
      <c r="E54" s="15"/>
      <c r="J54" s="15"/>
      <c r="W54" s="4">
        <f t="shared" si="6"/>
        <v>0</v>
      </c>
      <c r="Y54" s="4" t="e">
        <f t="shared" si="7"/>
        <v>#REF!</v>
      </c>
    </row>
    <row r="55" spans="1:25" ht="13.5" customHeight="1" x14ac:dyDescent="0.3">
      <c r="A55" s="8"/>
      <c r="B55" s="9" t="s">
        <v>71</v>
      </c>
      <c r="C55" s="9" t="e">
        <f t="shared" ref="C55:W55" si="8">SUM(C52:C54)</f>
        <v>#REF!</v>
      </c>
      <c r="D55" s="9">
        <f t="shared" si="8"/>
        <v>0</v>
      </c>
      <c r="E55" s="9">
        <f t="shared" si="8"/>
        <v>0</v>
      </c>
      <c r="F55" s="9">
        <f t="shared" si="8"/>
        <v>0</v>
      </c>
      <c r="G55" s="9">
        <f t="shared" si="8"/>
        <v>0</v>
      </c>
      <c r="H55" s="9">
        <f t="shared" si="8"/>
        <v>0</v>
      </c>
      <c r="I55" s="9">
        <f t="shared" si="8"/>
        <v>0</v>
      </c>
      <c r="J55" s="9">
        <f t="shared" si="8"/>
        <v>0</v>
      </c>
      <c r="K55" s="9">
        <f t="shared" si="8"/>
        <v>0</v>
      </c>
      <c r="L55" s="9">
        <f t="shared" si="8"/>
        <v>0</v>
      </c>
      <c r="M55" s="9">
        <f t="shared" si="8"/>
        <v>0</v>
      </c>
      <c r="N55" s="9">
        <f t="shared" si="8"/>
        <v>0</v>
      </c>
      <c r="O55" s="9">
        <f t="shared" si="8"/>
        <v>0</v>
      </c>
      <c r="P55" s="9">
        <f t="shared" si="8"/>
        <v>0</v>
      </c>
      <c r="Q55" s="9">
        <f t="shared" si="8"/>
        <v>0</v>
      </c>
      <c r="R55" s="9">
        <f t="shared" si="8"/>
        <v>0</v>
      </c>
      <c r="S55" s="9">
        <f t="shared" si="8"/>
        <v>0</v>
      </c>
      <c r="T55" s="9">
        <f t="shared" si="8"/>
        <v>0</v>
      </c>
      <c r="U55" s="9">
        <f t="shared" si="8"/>
        <v>0</v>
      </c>
      <c r="V55" s="9">
        <f t="shared" si="8"/>
        <v>0</v>
      </c>
      <c r="W55" s="14">
        <f t="shared" si="8"/>
        <v>0</v>
      </c>
      <c r="X55" s="14"/>
      <c r="Y55" s="14" t="e">
        <f>SUM(Y52:Y54)</f>
        <v>#REF!</v>
      </c>
    </row>
    <row r="56" spans="1:25" ht="13.5" customHeight="1" x14ac:dyDescent="0.3">
      <c r="C56" s="3"/>
    </row>
    <row r="57" spans="1:25" ht="13.5" customHeight="1" x14ac:dyDescent="0.3">
      <c r="A57" s="8"/>
      <c r="B57" s="16" t="s">
        <v>72</v>
      </c>
      <c r="C57" s="16" t="e">
        <f>'березень 2025'!Y56</f>
        <v>#REF!</v>
      </c>
      <c r="D57" s="17"/>
      <c r="E57" s="17"/>
      <c r="F57" s="14"/>
      <c r="G57" s="14"/>
      <c r="H57" s="14"/>
      <c r="I57" s="14"/>
      <c r="J57" s="14"/>
      <c r="K57" s="14"/>
      <c r="L57" s="14"/>
      <c r="M57" s="14"/>
      <c r="N57" s="17"/>
      <c r="O57" s="14"/>
      <c r="P57" s="14"/>
      <c r="Q57" s="14"/>
      <c r="R57" s="14"/>
      <c r="S57" s="14"/>
      <c r="T57" s="14"/>
      <c r="U57" s="14"/>
      <c r="V57" s="14"/>
      <c r="W57" s="14">
        <f>SUM(D57:V57)</f>
        <v>0</v>
      </c>
      <c r="X57" s="14"/>
      <c r="Y57" s="14" t="e">
        <f>C57+W57</f>
        <v>#REF!</v>
      </c>
    </row>
    <row r="58" spans="1:25" ht="13.5" customHeight="1" x14ac:dyDescent="0.3">
      <c r="B58" s="18"/>
      <c r="C58" s="18"/>
    </row>
    <row r="59" spans="1:25" ht="13.5" customHeight="1" x14ac:dyDescent="0.3">
      <c r="A59" s="8"/>
      <c r="B59" s="16" t="s">
        <v>73</v>
      </c>
      <c r="C59" s="16" t="e">
        <f>'березень 2025'!Y58</f>
        <v>#REF!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7"/>
      <c r="O59" s="14"/>
      <c r="P59" s="14"/>
      <c r="Q59" s="14"/>
      <c r="R59" s="14"/>
      <c r="S59" s="14"/>
      <c r="T59" s="14"/>
      <c r="U59" s="14"/>
      <c r="V59" s="14"/>
      <c r="W59" s="14">
        <f>SUM(D59:V59)</f>
        <v>0</v>
      </c>
      <c r="X59" s="14"/>
      <c r="Y59" s="14" t="e">
        <f>C59+W59</f>
        <v>#REF!</v>
      </c>
    </row>
    <row r="60" spans="1:25" ht="13.5" customHeight="1" x14ac:dyDescent="0.3">
      <c r="B60" s="18"/>
      <c r="C60" s="18"/>
    </row>
    <row r="61" spans="1:25" ht="13.5" customHeight="1" x14ac:dyDescent="0.3">
      <c r="A61" s="8"/>
      <c r="B61" s="16" t="s">
        <v>74</v>
      </c>
      <c r="C61" s="16" t="e">
        <f>'березень 2025'!Y60</f>
        <v>#REF!</v>
      </c>
      <c r="D61" s="17"/>
      <c r="E61" s="17"/>
      <c r="F61" s="14"/>
      <c r="G61" s="14"/>
      <c r="H61" s="14"/>
      <c r="I61" s="14"/>
      <c r="J61" s="14"/>
      <c r="K61" s="14"/>
      <c r="L61" s="17"/>
      <c r="M61" s="14"/>
      <c r="N61" s="17"/>
      <c r="O61" s="14"/>
      <c r="P61" s="14"/>
      <c r="Q61" s="14"/>
      <c r="R61" s="14"/>
      <c r="S61" s="14"/>
      <c r="T61" s="14"/>
      <c r="U61" s="14"/>
      <c r="V61" s="14"/>
      <c r="W61" s="14">
        <f>SUM(D61:V61)</f>
        <v>0</v>
      </c>
      <c r="X61" s="14"/>
      <c r="Y61" s="14" t="e">
        <f>C61+W61</f>
        <v>#REF!</v>
      </c>
    </row>
    <row r="62" spans="1:25" ht="13.5" customHeight="1" x14ac:dyDescent="0.3">
      <c r="C62" s="3"/>
    </row>
    <row r="63" spans="1:25" ht="13.5" customHeight="1" x14ac:dyDescent="0.3">
      <c r="A63" s="19"/>
      <c r="B63" s="20" t="s">
        <v>75</v>
      </c>
      <c r="C63" s="21" t="s">
        <v>25</v>
      </c>
      <c r="D63" s="22">
        <f t="shared" ref="D63:W63" si="9">D30+D50+D55+D57+D59+D61</f>
        <v>0</v>
      </c>
      <c r="E63" s="22">
        <f t="shared" si="9"/>
        <v>0</v>
      </c>
      <c r="F63" s="22">
        <f t="shared" si="9"/>
        <v>0</v>
      </c>
      <c r="G63" s="22">
        <f t="shared" si="9"/>
        <v>0</v>
      </c>
      <c r="H63" s="22">
        <f t="shared" si="9"/>
        <v>0</v>
      </c>
      <c r="I63" s="22">
        <f t="shared" si="9"/>
        <v>0</v>
      </c>
      <c r="J63" s="22">
        <f t="shared" si="9"/>
        <v>0</v>
      </c>
      <c r="K63" s="22">
        <f t="shared" si="9"/>
        <v>0</v>
      </c>
      <c r="L63" s="22">
        <f t="shared" si="9"/>
        <v>0</v>
      </c>
      <c r="M63" s="22">
        <f t="shared" si="9"/>
        <v>0</v>
      </c>
      <c r="N63" s="22">
        <f t="shared" si="9"/>
        <v>0</v>
      </c>
      <c r="O63" s="22">
        <f t="shared" si="9"/>
        <v>0</v>
      </c>
      <c r="P63" s="22">
        <f t="shared" si="9"/>
        <v>0</v>
      </c>
      <c r="Q63" s="22">
        <f t="shared" si="9"/>
        <v>0</v>
      </c>
      <c r="R63" s="22">
        <f t="shared" si="9"/>
        <v>0</v>
      </c>
      <c r="S63" s="22">
        <f t="shared" si="9"/>
        <v>0</v>
      </c>
      <c r="T63" s="22">
        <f t="shared" si="9"/>
        <v>0</v>
      </c>
      <c r="U63" s="22">
        <f t="shared" si="9"/>
        <v>0</v>
      </c>
      <c r="V63" s="22">
        <f t="shared" si="9"/>
        <v>0</v>
      </c>
      <c r="W63" s="22">
        <f t="shared" si="9"/>
        <v>0</v>
      </c>
      <c r="X63" s="22"/>
      <c r="Y63" s="23" t="s">
        <v>25</v>
      </c>
    </row>
    <row r="64" spans="1:25" ht="13.5" customHeight="1" x14ac:dyDescent="0.3">
      <c r="C64" s="3"/>
    </row>
    <row r="65" spans="1:26" ht="13.5" customHeight="1" x14ac:dyDescent="0.3">
      <c r="A65" s="24"/>
      <c r="B65" s="24" t="s">
        <v>76</v>
      </c>
      <c r="C65" s="24" t="e">
        <f>C30+C50+C55+C57+C59+C61</f>
        <v>#REF!</v>
      </c>
      <c r="D65" s="24">
        <f t="shared" ref="D65:V65" si="10">D8+D63</f>
        <v>0</v>
      </c>
      <c r="E65" s="24">
        <f t="shared" si="10"/>
        <v>0</v>
      </c>
      <c r="F65" s="24">
        <f t="shared" si="10"/>
        <v>0</v>
      </c>
      <c r="G65" s="24">
        <f t="shared" si="10"/>
        <v>0</v>
      </c>
      <c r="H65" s="24">
        <f t="shared" si="10"/>
        <v>0</v>
      </c>
      <c r="I65" s="24">
        <f t="shared" si="10"/>
        <v>0</v>
      </c>
      <c r="J65" s="24">
        <f t="shared" si="10"/>
        <v>0</v>
      </c>
      <c r="K65" s="24">
        <f t="shared" si="10"/>
        <v>0</v>
      </c>
      <c r="L65" s="24">
        <f t="shared" si="10"/>
        <v>0</v>
      </c>
      <c r="M65" s="24">
        <f t="shared" si="10"/>
        <v>0</v>
      </c>
      <c r="N65" s="24">
        <f t="shared" si="10"/>
        <v>0</v>
      </c>
      <c r="O65" s="24">
        <f t="shared" si="10"/>
        <v>0</v>
      </c>
      <c r="P65" s="24">
        <f t="shared" si="10"/>
        <v>0</v>
      </c>
      <c r="Q65" s="24">
        <f t="shared" si="10"/>
        <v>0</v>
      </c>
      <c r="R65" s="24">
        <f t="shared" si="10"/>
        <v>0</v>
      </c>
      <c r="S65" s="24">
        <f t="shared" si="10"/>
        <v>0</v>
      </c>
      <c r="T65" s="24">
        <f t="shared" si="10"/>
        <v>0</v>
      </c>
      <c r="U65" s="24">
        <f t="shared" si="10"/>
        <v>0</v>
      </c>
      <c r="V65" s="24">
        <f t="shared" si="10"/>
        <v>0</v>
      </c>
      <c r="W65" s="25" t="s">
        <v>25</v>
      </c>
      <c r="X65" s="24"/>
      <c r="Y65" s="24" t="e">
        <f>Y30+Y50+Y55+Y57+Y59+Y61</f>
        <v>#REF!</v>
      </c>
      <c r="Z65" s="24"/>
    </row>
    <row r="66" spans="1:26" ht="13.5" customHeight="1" x14ac:dyDescent="0.3">
      <c r="C66" s="3"/>
    </row>
    <row r="67" spans="1:26" ht="13.5" customHeight="1" x14ac:dyDescent="0.3">
      <c r="A67" s="14"/>
      <c r="B67" s="26" t="s">
        <v>77</v>
      </c>
      <c r="C67" s="26" t="e">
        <f>'березень 2025'!Y66</f>
        <v>#REF!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>
        <f>SUM(D67:V67)</f>
        <v>0</v>
      </c>
      <c r="X67" s="14"/>
      <c r="Y67" s="14" t="e">
        <f>C67+W67</f>
        <v>#REF!</v>
      </c>
    </row>
    <row r="68" spans="1:26" ht="13.5" customHeight="1" x14ac:dyDescent="0.3">
      <c r="B68" s="3"/>
      <c r="C68" s="3"/>
      <c r="W68" s="3"/>
    </row>
    <row r="69" spans="1:26" ht="13.5" customHeight="1" x14ac:dyDescent="0.3">
      <c r="B69" s="3" t="s">
        <v>82</v>
      </c>
      <c r="C69" s="3">
        <f>'березень 2025'!Y68</f>
        <v>0</v>
      </c>
      <c r="L69" s="3"/>
      <c r="W69" s="14">
        <f t="shared" ref="W69:W70" si="11">SUM(D69:V69)</f>
        <v>0</v>
      </c>
      <c r="Y69" s="4">
        <f t="shared" ref="Y69:Y70" si="12">C69+W69</f>
        <v>0</v>
      </c>
    </row>
    <row r="70" spans="1:26" ht="13.5" customHeight="1" x14ac:dyDescent="0.3">
      <c r="A70" s="27"/>
      <c r="B70" s="3" t="s">
        <v>83</v>
      </c>
      <c r="C70" s="3">
        <f>'березень 2025'!Y69</f>
        <v>0</v>
      </c>
      <c r="W70" s="14">
        <f t="shared" si="11"/>
        <v>0</v>
      </c>
      <c r="Y70" s="4">
        <f t="shared" si="12"/>
        <v>0</v>
      </c>
    </row>
    <row r="71" spans="1:26" ht="13.5" customHeight="1" x14ac:dyDescent="0.3">
      <c r="A71" s="3"/>
      <c r="B71" s="3"/>
      <c r="C71" s="3"/>
      <c r="W71" s="3"/>
    </row>
    <row r="72" spans="1:26" ht="13.5" customHeight="1" x14ac:dyDescent="0.3">
      <c r="A72" s="27"/>
      <c r="B72" s="28" t="s">
        <v>84</v>
      </c>
      <c r="C72" s="28"/>
      <c r="L72" s="15"/>
      <c r="W72" s="3"/>
    </row>
    <row r="73" spans="1:26" ht="13.5" customHeight="1" x14ac:dyDescent="0.3">
      <c r="A73" s="3"/>
      <c r="B73" s="3" t="s">
        <v>85</v>
      </c>
      <c r="C73" s="3">
        <f>'березень 2025'!Y72</f>
        <v>0</v>
      </c>
      <c r="D73" s="15"/>
      <c r="E73" s="15"/>
      <c r="J73" s="3"/>
      <c r="L73" s="15"/>
      <c r="W73" s="3">
        <f t="shared" ref="W73:W75" si="13">SUM(D73:V73)</f>
        <v>0</v>
      </c>
      <c r="Y73" s="4">
        <f t="shared" ref="Y73:Y74" si="14">C73+W73</f>
        <v>0</v>
      </c>
    </row>
    <row r="74" spans="1:26" ht="13.5" customHeight="1" x14ac:dyDescent="0.3">
      <c r="A74" s="29"/>
      <c r="B74" s="30" t="s">
        <v>86</v>
      </c>
      <c r="C74" s="3">
        <f>'березень 2025'!Y73</f>
        <v>0</v>
      </c>
      <c r="J74" s="3"/>
      <c r="W74" s="3">
        <f t="shared" si="13"/>
        <v>0</v>
      </c>
      <c r="Y74" s="4">
        <f t="shared" si="14"/>
        <v>0</v>
      </c>
    </row>
    <row r="75" spans="1:26" ht="13.5" customHeight="1" x14ac:dyDescent="0.3">
      <c r="A75" s="14"/>
      <c r="B75" s="16" t="s">
        <v>87</v>
      </c>
      <c r="C75" s="14">
        <f t="shared" ref="C75:V75" si="15">SUM(C73:C74)</f>
        <v>0</v>
      </c>
      <c r="D75" s="14">
        <f t="shared" si="15"/>
        <v>0</v>
      </c>
      <c r="E75" s="14">
        <f t="shared" si="15"/>
        <v>0</v>
      </c>
      <c r="F75" s="14">
        <f t="shared" si="15"/>
        <v>0</v>
      </c>
      <c r="G75" s="14">
        <f t="shared" si="15"/>
        <v>0</v>
      </c>
      <c r="H75" s="14">
        <f t="shared" si="15"/>
        <v>0</v>
      </c>
      <c r="I75" s="14">
        <f t="shared" si="15"/>
        <v>0</v>
      </c>
      <c r="J75" s="14">
        <f t="shared" si="15"/>
        <v>0</v>
      </c>
      <c r="K75" s="14">
        <f t="shared" si="15"/>
        <v>0</v>
      </c>
      <c r="L75" s="14">
        <f t="shared" si="15"/>
        <v>0</v>
      </c>
      <c r="M75" s="14">
        <f t="shared" si="15"/>
        <v>0</v>
      </c>
      <c r="N75" s="14">
        <f t="shared" si="15"/>
        <v>0</v>
      </c>
      <c r="O75" s="14">
        <f t="shared" si="15"/>
        <v>0</v>
      </c>
      <c r="P75" s="14">
        <f t="shared" si="15"/>
        <v>0</v>
      </c>
      <c r="Q75" s="14">
        <f t="shared" si="15"/>
        <v>0</v>
      </c>
      <c r="R75" s="14">
        <f t="shared" si="15"/>
        <v>0</v>
      </c>
      <c r="S75" s="14">
        <f t="shared" si="15"/>
        <v>0</v>
      </c>
      <c r="T75" s="14">
        <f t="shared" si="15"/>
        <v>0</v>
      </c>
      <c r="U75" s="14">
        <f t="shared" si="15"/>
        <v>0</v>
      </c>
      <c r="V75" s="14">
        <f t="shared" si="15"/>
        <v>0</v>
      </c>
      <c r="W75" s="14">
        <f t="shared" si="13"/>
        <v>0</v>
      </c>
      <c r="X75" s="14"/>
      <c r="Y75" s="14">
        <f>SUM(Y73:Y74)</f>
        <v>0</v>
      </c>
    </row>
    <row r="76" spans="1:26" ht="13.5" customHeight="1" x14ac:dyDescent="0.3">
      <c r="C76" s="3"/>
      <c r="W76" s="3"/>
    </row>
    <row r="77" spans="1:26" ht="13.5" customHeight="1" x14ac:dyDescent="0.3">
      <c r="A77" s="14"/>
      <c r="B77" s="16" t="s">
        <v>88</v>
      </c>
      <c r="C77" s="14">
        <f>'березень 2025'!Y76</f>
        <v>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8"/>
      <c r="O77" s="14"/>
      <c r="P77" s="14"/>
      <c r="Q77" s="14"/>
      <c r="R77" s="14"/>
      <c r="S77" s="14"/>
      <c r="T77" s="14"/>
      <c r="U77" s="14"/>
      <c r="V77" s="14"/>
      <c r="W77" s="14">
        <f>SUM(D77:V77)</f>
        <v>0</v>
      </c>
      <c r="X77" s="14"/>
      <c r="Y77" s="14">
        <f>C77+W77</f>
        <v>0</v>
      </c>
    </row>
    <row r="78" spans="1:26" ht="13.5" customHeight="1" x14ac:dyDescent="0.3">
      <c r="C78" s="3"/>
    </row>
    <row r="79" spans="1:26" ht="13.5" customHeight="1" x14ac:dyDescent="0.3">
      <c r="A79" s="22"/>
      <c r="B79" s="20" t="s">
        <v>75</v>
      </c>
      <c r="C79" s="31" t="s">
        <v>25</v>
      </c>
      <c r="D79" s="22">
        <f t="shared" ref="D79:W79" si="16">D63+D67+D69+D70+D75+D77</f>
        <v>0</v>
      </c>
      <c r="E79" s="22">
        <f t="shared" si="16"/>
        <v>0</v>
      </c>
      <c r="F79" s="22">
        <f t="shared" si="16"/>
        <v>0</v>
      </c>
      <c r="G79" s="22">
        <f t="shared" si="16"/>
        <v>0</v>
      </c>
      <c r="H79" s="22">
        <f t="shared" si="16"/>
        <v>0</v>
      </c>
      <c r="I79" s="22">
        <f t="shared" si="16"/>
        <v>0</v>
      </c>
      <c r="J79" s="22">
        <f t="shared" si="16"/>
        <v>0</v>
      </c>
      <c r="K79" s="22">
        <f t="shared" si="16"/>
        <v>0</v>
      </c>
      <c r="L79" s="22">
        <f t="shared" si="16"/>
        <v>0</v>
      </c>
      <c r="M79" s="22">
        <f t="shared" si="16"/>
        <v>0</v>
      </c>
      <c r="N79" s="22">
        <f t="shared" si="16"/>
        <v>0</v>
      </c>
      <c r="O79" s="22">
        <f t="shared" si="16"/>
        <v>0</v>
      </c>
      <c r="P79" s="22">
        <f t="shared" si="16"/>
        <v>0</v>
      </c>
      <c r="Q79" s="22">
        <f t="shared" si="16"/>
        <v>0</v>
      </c>
      <c r="R79" s="22">
        <f t="shared" si="16"/>
        <v>0</v>
      </c>
      <c r="S79" s="22">
        <f t="shared" si="16"/>
        <v>0</v>
      </c>
      <c r="T79" s="22">
        <f t="shared" si="16"/>
        <v>0</v>
      </c>
      <c r="U79" s="22">
        <f t="shared" si="16"/>
        <v>0</v>
      </c>
      <c r="V79" s="22">
        <f t="shared" si="16"/>
        <v>0</v>
      </c>
      <c r="W79" s="22">
        <f t="shared" si="16"/>
        <v>0</v>
      </c>
      <c r="X79" s="22"/>
      <c r="Y79" s="23" t="s">
        <v>25</v>
      </c>
    </row>
    <row r="80" spans="1:26" ht="13.5" customHeight="1" x14ac:dyDescent="0.3">
      <c r="C80" s="3"/>
    </row>
    <row r="81" spans="1:26" ht="13.5" customHeight="1" x14ac:dyDescent="0.3">
      <c r="A81" s="24"/>
      <c r="B81" s="24" t="s">
        <v>76</v>
      </c>
      <c r="C81" s="24" t="e">
        <f t="shared" ref="C81:V81" si="17">C65+C67+C69+C70+C75+C77</f>
        <v>#REF!</v>
      </c>
      <c r="D81" s="24">
        <f t="shared" si="17"/>
        <v>0</v>
      </c>
      <c r="E81" s="24">
        <f t="shared" si="17"/>
        <v>0</v>
      </c>
      <c r="F81" s="24">
        <f t="shared" si="17"/>
        <v>0</v>
      </c>
      <c r="G81" s="24">
        <f t="shared" si="17"/>
        <v>0</v>
      </c>
      <c r="H81" s="24">
        <f t="shared" si="17"/>
        <v>0</v>
      </c>
      <c r="I81" s="24">
        <f t="shared" si="17"/>
        <v>0</v>
      </c>
      <c r="J81" s="24">
        <f t="shared" si="17"/>
        <v>0</v>
      </c>
      <c r="K81" s="24">
        <f t="shared" si="17"/>
        <v>0</v>
      </c>
      <c r="L81" s="24">
        <f t="shared" si="17"/>
        <v>0</v>
      </c>
      <c r="M81" s="24">
        <f t="shared" si="17"/>
        <v>0</v>
      </c>
      <c r="N81" s="24">
        <f t="shared" si="17"/>
        <v>0</v>
      </c>
      <c r="O81" s="24">
        <f t="shared" si="17"/>
        <v>0</v>
      </c>
      <c r="P81" s="24">
        <f t="shared" si="17"/>
        <v>0</v>
      </c>
      <c r="Q81" s="24">
        <f t="shared" si="17"/>
        <v>0</v>
      </c>
      <c r="R81" s="24">
        <f t="shared" si="17"/>
        <v>0</v>
      </c>
      <c r="S81" s="24">
        <f t="shared" si="17"/>
        <v>0</v>
      </c>
      <c r="T81" s="24">
        <f t="shared" si="17"/>
        <v>0</v>
      </c>
      <c r="U81" s="24">
        <f t="shared" si="17"/>
        <v>0</v>
      </c>
      <c r="V81" s="24">
        <f t="shared" si="17"/>
        <v>0</v>
      </c>
      <c r="W81" s="25" t="s">
        <v>25</v>
      </c>
      <c r="X81" s="24"/>
      <c r="Y81" s="24" t="e">
        <f>Y65+Y67+Y69+Y70+Y75+Y77</f>
        <v>#REF!</v>
      </c>
      <c r="Z81" s="24"/>
    </row>
    <row r="82" spans="1:26" ht="13.5" customHeight="1" x14ac:dyDescent="0.3">
      <c r="C82" s="3"/>
    </row>
    <row r="83" spans="1:26" ht="13.5" customHeight="1" x14ac:dyDescent="0.3">
      <c r="C83" s="3"/>
    </row>
    <row r="84" spans="1:26" ht="13.5" customHeight="1" x14ac:dyDescent="0.3">
      <c r="C84" s="3"/>
    </row>
    <row r="85" spans="1:26" ht="13.5" customHeight="1" x14ac:dyDescent="0.3">
      <c r="C85" s="3"/>
    </row>
    <row r="86" spans="1:26" ht="13.5" customHeight="1" x14ac:dyDescent="0.3">
      <c r="C86" s="3"/>
    </row>
    <row r="87" spans="1:26" ht="13.5" customHeight="1" x14ac:dyDescent="0.3">
      <c r="C87" s="3"/>
    </row>
    <row r="88" spans="1:26" ht="13.5" customHeight="1" x14ac:dyDescent="0.3">
      <c r="C88" s="3"/>
    </row>
    <row r="89" spans="1:26" ht="13.5" customHeight="1" x14ac:dyDescent="0.3">
      <c r="C89" s="3"/>
    </row>
    <row r="90" spans="1:26" ht="13.5" customHeight="1" x14ac:dyDescent="0.3">
      <c r="C90" s="3"/>
    </row>
    <row r="91" spans="1:26" ht="13.5" customHeight="1" x14ac:dyDescent="0.3">
      <c r="C91" s="3"/>
    </row>
    <row r="92" spans="1:26" ht="13.5" customHeight="1" x14ac:dyDescent="0.3">
      <c r="C92" s="3"/>
    </row>
    <row r="93" spans="1:26" ht="13.5" customHeight="1" x14ac:dyDescent="0.3">
      <c r="C93" s="3"/>
    </row>
    <row r="94" spans="1:26" ht="13.5" customHeight="1" x14ac:dyDescent="0.3">
      <c r="C94" s="3"/>
    </row>
    <row r="95" spans="1:26" ht="13.5" customHeight="1" x14ac:dyDescent="0.3">
      <c r="C95" s="3"/>
    </row>
    <row r="96" spans="1:26" ht="13.5" customHeight="1" x14ac:dyDescent="0.3">
      <c r="C96" s="3"/>
    </row>
    <row r="97" spans="3:3" ht="13.5" customHeight="1" x14ac:dyDescent="0.3">
      <c r="C97" s="3"/>
    </row>
    <row r="98" spans="3:3" ht="13.5" customHeight="1" x14ac:dyDescent="0.3">
      <c r="C98" s="3"/>
    </row>
    <row r="99" spans="3:3" ht="13.5" customHeight="1" x14ac:dyDescent="0.3">
      <c r="C99" s="3"/>
    </row>
    <row r="100" spans="3:3" ht="13.5" customHeight="1" x14ac:dyDescent="0.3">
      <c r="C100" s="3"/>
    </row>
    <row r="101" spans="3:3" ht="13.5" customHeight="1" x14ac:dyDescent="0.3">
      <c r="C101" s="3"/>
    </row>
    <row r="102" spans="3:3" ht="13.5" customHeight="1" x14ac:dyDescent="0.3">
      <c r="C102" s="3"/>
    </row>
    <row r="103" spans="3:3" ht="13.5" customHeight="1" x14ac:dyDescent="0.3">
      <c r="C103" s="3"/>
    </row>
    <row r="104" spans="3:3" ht="13.5" customHeight="1" x14ac:dyDescent="0.3">
      <c r="C104" s="3"/>
    </row>
    <row r="105" spans="3:3" ht="13.5" customHeight="1" x14ac:dyDescent="0.3">
      <c r="C105" s="3"/>
    </row>
    <row r="106" spans="3:3" ht="13.5" customHeight="1" x14ac:dyDescent="0.3">
      <c r="C106" s="3"/>
    </row>
    <row r="107" spans="3:3" ht="13.5" customHeight="1" x14ac:dyDescent="0.3">
      <c r="C107" s="3"/>
    </row>
    <row r="108" spans="3:3" ht="13.5" customHeight="1" x14ac:dyDescent="0.3">
      <c r="C108" s="3"/>
    </row>
    <row r="109" spans="3:3" ht="13.5" customHeight="1" x14ac:dyDescent="0.3">
      <c r="C109" s="3"/>
    </row>
    <row r="110" spans="3:3" ht="13.5" customHeight="1" x14ac:dyDescent="0.3">
      <c r="C110" s="3"/>
    </row>
    <row r="111" spans="3:3" ht="13.5" customHeight="1" x14ac:dyDescent="0.3">
      <c r="C111" s="3"/>
    </row>
    <row r="112" spans="3:3" ht="13.5" customHeight="1" x14ac:dyDescent="0.3">
      <c r="C112" s="3"/>
    </row>
    <row r="113" spans="3:3" ht="13.5" customHeight="1" x14ac:dyDescent="0.3">
      <c r="C113" s="3"/>
    </row>
    <row r="114" spans="3:3" ht="13.5" customHeight="1" x14ac:dyDescent="0.3">
      <c r="C114" s="3"/>
    </row>
    <row r="115" spans="3:3" ht="13.5" customHeight="1" x14ac:dyDescent="0.3">
      <c r="C115" s="3"/>
    </row>
    <row r="116" spans="3:3" ht="13.5" customHeight="1" x14ac:dyDescent="0.3">
      <c r="C116" s="3"/>
    </row>
    <row r="117" spans="3:3" ht="13.5" customHeight="1" x14ac:dyDescent="0.3">
      <c r="C117" s="3"/>
    </row>
    <row r="118" spans="3:3" ht="13.5" customHeight="1" x14ac:dyDescent="0.3">
      <c r="C118" s="3"/>
    </row>
    <row r="119" spans="3:3" ht="13.5" customHeight="1" x14ac:dyDescent="0.3">
      <c r="C119" s="3"/>
    </row>
    <row r="120" spans="3:3" ht="13.5" customHeight="1" x14ac:dyDescent="0.3">
      <c r="C120" s="3"/>
    </row>
    <row r="121" spans="3:3" ht="13.5" customHeight="1" x14ac:dyDescent="0.3">
      <c r="C121" s="3"/>
    </row>
    <row r="122" spans="3:3" ht="13.5" customHeight="1" x14ac:dyDescent="0.3">
      <c r="C122" s="3"/>
    </row>
    <row r="123" spans="3:3" ht="13.5" customHeight="1" x14ac:dyDescent="0.3">
      <c r="C123" s="3"/>
    </row>
    <row r="124" spans="3:3" ht="13.5" customHeight="1" x14ac:dyDescent="0.3">
      <c r="C124" s="3"/>
    </row>
    <row r="125" spans="3:3" ht="13.5" customHeight="1" x14ac:dyDescent="0.3">
      <c r="C125" s="3"/>
    </row>
    <row r="126" spans="3:3" ht="13.5" customHeight="1" x14ac:dyDescent="0.3">
      <c r="C126" s="3"/>
    </row>
    <row r="127" spans="3:3" ht="13.5" customHeight="1" x14ac:dyDescent="0.3">
      <c r="C127" s="3"/>
    </row>
    <row r="128" spans="3:3" ht="13.5" customHeight="1" x14ac:dyDescent="0.3">
      <c r="C128" s="3"/>
    </row>
    <row r="129" spans="3:3" ht="13.5" customHeight="1" x14ac:dyDescent="0.3">
      <c r="C129" s="3"/>
    </row>
    <row r="130" spans="3:3" ht="13.5" customHeight="1" x14ac:dyDescent="0.3">
      <c r="C130" s="3"/>
    </row>
    <row r="131" spans="3:3" ht="13.5" customHeight="1" x14ac:dyDescent="0.3">
      <c r="C131" s="3"/>
    </row>
    <row r="132" spans="3:3" ht="13.5" customHeight="1" x14ac:dyDescent="0.3">
      <c r="C132" s="3"/>
    </row>
    <row r="133" spans="3:3" ht="13.5" customHeight="1" x14ac:dyDescent="0.3">
      <c r="C133" s="3"/>
    </row>
    <row r="134" spans="3:3" ht="13.5" customHeight="1" x14ac:dyDescent="0.3">
      <c r="C134" s="3"/>
    </row>
    <row r="135" spans="3:3" ht="13.5" customHeight="1" x14ac:dyDescent="0.3">
      <c r="C135" s="3"/>
    </row>
    <row r="136" spans="3:3" ht="13.5" customHeight="1" x14ac:dyDescent="0.3">
      <c r="C136" s="3"/>
    </row>
    <row r="137" spans="3:3" ht="13.5" customHeight="1" x14ac:dyDescent="0.3">
      <c r="C137" s="3"/>
    </row>
    <row r="138" spans="3:3" ht="13.5" customHeight="1" x14ac:dyDescent="0.3">
      <c r="C138" s="3"/>
    </row>
    <row r="139" spans="3:3" ht="13.5" customHeight="1" x14ac:dyDescent="0.3">
      <c r="C139" s="3"/>
    </row>
    <row r="140" spans="3:3" ht="13.5" customHeight="1" x14ac:dyDescent="0.3">
      <c r="C140" s="3"/>
    </row>
    <row r="141" spans="3:3" ht="13.5" customHeight="1" x14ac:dyDescent="0.3">
      <c r="C141" s="3"/>
    </row>
    <row r="142" spans="3:3" ht="13.5" customHeight="1" x14ac:dyDescent="0.3">
      <c r="C142" s="3"/>
    </row>
    <row r="143" spans="3:3" ht="13.5" customHeight="1" x14ac:dyDescent="0.3">
      <c r="C143" s="3"/>
    </row>
    <row r="144" spans="3:3" ht="13.5" customHeight="1" x14ac:dyDescent="0.3">
      <c r="C144" s="3"/>
    </row>
    <row r="145" spans="3:3" ht="13.5" customHeight="1" x14ac:dyDescent="0.3">
      <c r="C145" s="3"/>
    </row>
    <row r="146" spans="3:3" ht="13.5" customHeight="1" x14ac:dyDescent="0.3">
      <c r="C146" s="3"/>
    </row>
    <row r="147" spans="3:3" ht="13.5" customHeight="1" x14ac:dyDescent="0.3">
      <c r="C147" s="3"/>
    </row>
    <row r="148" spans="3:3" ht="13.5" customHeight="1" x14ac:dyDescent="0.3">
      <c r="C148" s="3"/>
    </row>
    <row r="149" spans="3:3" ht="13.5" customHeight="1" x14ac:dyDescent="0.3">
      <c r="C149" s="3"/>
    </row>
    <row r="150" spans="3:3" ht="13.5" customHeight="1" x14ac:dyDescent="0.3">
      <c r="C150" s="3"/>
    </row>
    <row r="151" spans="3:3" ht="13.5" customHeight="1" x14ac:dyDescent="0.3">
      <c r="C151" s="3"/>
    </row>
    <row r="152" spans="3:3" ht="13.5" customHeight="1" x14ac:dyDescent="0.3">
      <c r="C152" s="3"/>
    </row>
    <row r="153" spans="3:3" ht="13.5" customHeight="1" x14ac:dyDescent="0.3">
      <c r="C153" s="3"/>
    </row>
    <row r="154" spans="3:3" ht="13.5" customHeight="1" x14ac:dyDescent="0.3">
      <c r="C154" s="3"/>
    </row>
    <row r="155" spans="3:3" ht="13.5" customHeight="1" x14ac:dyDescent="0.3">
      <c r="C155" s="3"/>
    </row>
    <row r="156" spans="3:3" ht="13.5" customHeight="1" x14ac:dyDescent="0.3">
      <c r="C156" s="3"/>
    </row>
    <row r="157" spans="3:3" ht="13.5" customHeight="1" x14ac:dyDescent="0.3">
      <c r="C157" s="3"/>
    </row>
    <row r="158" spans="3:3" ht="13.5" customHeight="1" x14ac:dyDescent="0.3">
      <c r="C158" s="3"/>
    </row>
    <row r="159" spans="3:3" ht="13.5" customHeight="1" x14ac:dyDescent="0.3">
      <c r="C159" s="3"/>
    </row>
    <row r="160" spans="3:3" ht="13.5" customHeight="1" x14ac:dyDescent="0.3">
      <c r="C160" s="3"/>
    </row>
    <row r="161" spans="3:3" ht="13.5" customHeight="1" x14ac:dyDescent="0.3">
      <c r="C161" s="3"/>
    </row>
    <row r="162" spans="3:3" ht="13.5" customHeight="1" x14ac:dyDescent="0.3">
      <c r="C162" s="3"/>
    </row>
    <row r="163" spans="3:3" ht="13.5" customHeight="1" x14ac:dyDescent="0.3">
      <c r="C163" s="3"/>
    </row>
    <row r="164" spans="3:3" ht="13.5" customHeight="1" x14ac:dyDescent="0.3">
      <c r="C164" s="3"/>
    </row>
    <row r="165" spans="3:3" ht="13.5" customHeight="1" x14ac:dyDescent="0.3">
      <c r="C165" s="3"/>
    </row>
    <row r="166" spans="3:3" ht="13.5" customHeight="1" x14ac:dyDescent="0.3">
      <c r="C166" s="3"/>
    </row>
    <row r="167" spans="3:3" ht="13.5" customHeight="1" x14ac:dyDescent="0.3">
      <c r="C167" s="3"/>
    </row>
    <row r="168" spans="3:3" ht="13.5" customHeight="1" x14ac:dyDescent="0.3">
      <c r="C168" s="3"/>
    </row>
    <row r="169" spans="3:3" ht="13.5" customHeight="1" x14ac:dyDescent="0.3">
      <c r="C169" s="3"/>
    </row>
    <row r="170" spans="3:3" ht="13.5" customHeight="1" x14ac:dyDescent="0.3">
      <c r="C170" s="3"/>
    </row>
    <row r="171" spans="3:3" ht="13.5" customHeight="1" x14ac:dyDescent="0.3">
      <c r="C171" s="3"/>
    </row>
    <row r="172" spans="3:3" ht="13.5" customHeight="1" x14ac:dyDescent="0.3">
      <c r="C172" s="3"/>
    </row>
    <row r="173" spans="3:3" ht="13.5" customHeight="1" x14ac:dyDescent="0.3">
      <c r="C173" s="3"/>
    </row>
    <row r="174" spans="3:3" ht="13.5" customHeight="1" x14ac:dyDescent="0.3">
      <c r="C174" s="3"/>
    </row>
    <row r="175" spans="3:3" ht="13.5" customHeight="1" x14ac:dyDescent="0.3">
      <c r="C175" s="3"/>
    </row>
    <row r="176" spans="3:3" ht="13.5" customHeight="1" x14ac:dyDescent="0.3">
      <c r="C176" s="3"/>
    </row>
    <row r="177" spans="3:3" ht="13.5" customHeight="1" x14ac:dyDescent="0.3">
      <c r="C177" s="3"/>
    </row>
    <row r="178" spans="3:3" ht="13.5" customHeight="1" x14ac:dyDescent="0.3">
      <c r="C178" s="3"/>
    </row>
    <row r="179" spans="3:3" ht="13.5" customHeight="1" x14ac:dyDescent="0.3">
      <c r="C179" s="3"/>
    </row>
    <row r="180" spans="3:3" ht="13.5" customHeight="1" x14ac:dyDescent="0.3">
      <c r="C180" s="3"/>
    </row>
    <row r="181" spans="3:3" ht="13.5" customHeight="1" x14ac:dyDescent="0.3">
      <c r="C181" s="3"/>
    </row>
    <row r="182" spans="3:3" ht="13.5" customHeight="1" x14ac:dyDescent="0.3">
      <c r="C182" s="3"/>
    </row>
    <row r="183" spans="3:3" ht="13.5" customHeight="1" x14ac:dyDescent="0.3">
      <c r="C183" s="3"/>
    </row>
    <row r="184" spans="3:3" ht="13.5" customHeight="1" x14ac:dyDescent="0.3">
      <c r="C184" s="3"/>
    </row>
    <row r="185" spans="3:3" ht="13.5" customHeight="1" x14ac:dyDescent="0.3">
      <c r="C185" s="3"/>
    </row>
    <row r="186" spans="3:3" ht="13.5" customHeight="1" x14ac:dyDescent="0.3">
      <c r="C186" s="3"/>
    </row>
    <row r="187" spans="3:3" ht="13.5" customHeight="1" x14ac:dyDescent="0.3">
      <c r="C187" s="3"/>
    </row>
    <row r="188" spans="3:3" ht="13.5" customHeight="1" x14ac:dyDescent="0.3">
      <c r="C188" s="3"/>
    </row>
    <row r="189" spans="3:3" ht="13.5" customHeight="1" x14ac:dyDescent="0.3">
      <c r="C189" s="3"/>
    </row>
    <row r="190" spans="3:3" ht="13.5" customHeight="1" x14ac:dyDescent="0.3">
      <c r="C190" s="3"/>
    </row>
    <row r="191" spans="3:3" ht="13.5" customHeight="1" x14ac:dyDescent="0.3">
      <c r="C191" s="3"/>
    </row>
    <row r="192" spans="3:3" ht="13.5" customHeight="1" x14ac:dyDescent="0.3">
      <c r="C192" s="3"/>
    </row>
    <row r="193" spans="3:3" ht="13.5" customHeight="1" x14ac:dyDescent="0.3">
      <c r="C193" s="3"/>
    </row>
    <row r="194" spans="3:3" ht="13.5" customHeight="1" x14ac:dyDescent="0.3">
      <c r="C194" s="3"/>
    </row>
    <row r="195" spans="3:3" ht="13.5" customHeight="1" x14ac:dyDescent="0.3">
      <c r="C195" s="3"/>
    </row>
    <row r="196" spans="3:3" ht="13.5" customHeight="1" x14ac:dyDescent="0.3">
      <c r="C196" s="3"/>
    </row>
    <row r="197" spans="3:3" ht="13.5" customHeight="1" x14ac:dyDescent="0.3">
      <c r="C197" s="3"/>
    </row>
    <row r="198" spans="3:3" ht="13.5" customHeight="1" x14ac:dyDescent="0.3">
      <c r="C198" s="3"/>
    </row>
    <row r="199" spans="3:3" ht="13.5" customHeight="1" x14ac:dyDescent="0.3">
      <c r="C199" s="3"/>
    </row>
    <row r="200" spans="3:3" ht="13.5" customHeight="1" x14ac:dyDescent="0.3">
      <c r="C200" s="3"/>
    </row>
    <row r="201" spans="3:3" ht="13.5" customHeight="1" x14ac:dyDescent="0.3">
      <c r="C201" s="3"/>
    </row>
    <row r="202" spans="3:3" ht="13.5" customHeight="1" x14ac:dyDescent="0.3">
      <c r="C202" s="3"/>
    </row>
    <row r="203" spans="3:3" ht="13.5" customHeight="1" x14ac:dyDescent="0.3">
      <c r="C203" s="3"/>
    </row>
    <row r="204" spans="3:3" ht="13.5" customHeight="1" x14ac:dyDescent="0.3">
      <c r="C204" s="3"/>
    </row>
    <row r="205" spans="3:3" ht="13.5" customHeight="1" x14ac:dyDescent="0.3">
      <c r="C205" s="3"/>
    </row>
    <row r="206" spans="3:3" ht="13.5" customHeight="1" x14ac:dyDescent="0.3">
      <c r="C206" s="3"/>
    </row>
    <row r="207" spans="3:3" ht="13.5" customHeight="1" x14ac:dyDescent="0.3">
      <c r="C207" s="3"/>
    </row>
    <row r="208" spans="3:3" ht="13.5" customHeight="1" x14ac:dyDescent="0.3">
      <c r="C208" s="3"/>
    </row>
    <row r="209" spans="3:3" ht="13.5" customHeight="1" x14ac:dyDescent="0.3">
      <c r="C209" s="3"/>
    </row>
    <row r="210" spans="3:3" ht="13.5" customHeight="1" x14ac:dyDescent="0.3">
      <c r="C210" s="3"/>
    </row>
    <row r="211" spans="3:3" ht="13.5" customHeight="1" x14ac:dyDescent="0.3">
      <c r="C211" s="3"/>
    </row>
    <row r="212" spans="3:3" ht="13.5" customHeight="1" x14ac:dyDescent="0.3">
      <c r="C212" s="3"/>
    </row>
    <row r="213" spans="3:3" ht="13.5" customHeight="1" x14ac:dyDescent="0.3">
      <c r="C213" s="3"/>
    </row>
    <row r="214" spans="3:3" ht="13.5" customHeight="1" x14ac:dyDescent="0.3">
      <c r="C214" s="3"/>
    </row>
    <row r="215" spans="3:3" ht="13.5" customHeight="1" x14ac:dyDescent="0.3">
      <c r="C215" s="3"/>
    </row>
    <row r="216" spans="3:3" ht="13.5" customHeight="1" x14ac:dyDescent="0.3">
      <c r="C216" s="3"/>
    </row>
    <row r="217" spans="3:3" ht="13.5" customHeight="1" x14ac:dyDescent="0.3">
      <c r="C217" s="3"/>
    </row>
    <row r="218" spans="3:3" ht="13.5" customHeight="1" x14ac:dyDescent="0.3">
      <c r="C218" s="3"/>
    </row>
    <row r="219" spans="3:3" ht="13.5" customHeight="1" x14ac:dyDescent="0.3">
      <c r="C219" s="3"/>
    </row>
    <row r="220" spans="3:3" ht="13.5" customHeight="1" x14ac:dyDescent="0.3">
      <c r="C220" s="3"/>
    </row>
    <row r="221" spans="3:3" ht="13.5" customHeight="1" x14ac:dyDescent="0.3">
      <c r="C221" s="3"/>
    </row>
    <row r="222" spans="3:3" ht="13.5" customHeight="1" x14ac:dyDescent="0.3">
      <c r="C222" s="3"/>
    </row>
    <row r="223" spans="3:3" ht="13.5" customHeight="1" x14ac:dyDescent="0.3">
      <c r="C223" s="3"/>
    </row>
    <row r="224" spans="3:3" ht="13.5" customHeight="1" x14ac:dyDescent="0.3">
      <c r="C224" s="3"/>
    </row>
    <row r="225" spans="3:3" ht="13.5" customHeight="1" x14ac:dyDescent="0.3">
      <c r="C225" s="3"/>
    </row>
    <row r="226" spans="3:3" ht="13.5" customHeight="1" x14ac:dyDescent="0.3">
      <c r="C226" s="3"/>
    </row>
    <row r="227" spans="3:3" ht="13.5" customHeight="1" x14ac:dyDescent="0.3">
      <c r="C227" s="3"/>
    </row>
    <row r="228" spans="3:3" ht="13.5" customHeight="1" x14ac:dyDescent="0.3">
      <c r="C228" s="3"/>
    </row>
    <row r="229" spans="3:3" ht="13.5" customHeight="1" x14ac:dyDescent="0.3">
      <c r="C229" s="3"/>
    </row>
    <row r="230" spans="3:3" ht="13.5" customHeight="1" x14ac:dyDescent="0.3">
      <c r="C230" s="3"/>
    </row>
    <row r="231" spans="3:3" ht="13.5" customHeight="1" x14ac:dyDescent="0.3">
      <c r="C231" s="3"/>
    </row>
    <row r="232" spans="3:3" ht="13.5" customHeight="1" x14ac:dyDescent="0.3">
      <c r="C232" s="3"/>
    </row>
    <row r="233" spans="3:3" ht="13.5" customHeight="1" x14ac:dyDescent="0.3">
      <c r="C233" s="3"/>
    </row>
    <row r="234" spans="3:3" ht="13.5" customHeight="1" x14ac:dyDescent="0.3">
      <c r="C234" s="3"/>
    </row>
    <row r="235" spans="3:3" ht="13.5" customHeight="1" x14ac:dyDescent="0.3">
      <c r="C235" s="3"/>
    </row>
    <row r="236" spans="3:3" ht="13.5" customHeight="1" x14ac:dyDescent="0.3">
      <c r="C236" s="3"/>
    </row>
    <row r="237" spans="3:3" ht="13.5" customHeight="1" x14ac:dyDescent="0.3">
      <c r="C237" s="3"/>
    </row>
    <row r="238" spans="3:3" ht="13.5" customHeight="1" x14ac:dyDescent="0.3">
      <c r="C238" s="3"/>
    </row>
    <row r="239" spans="3:3" ht="13.5" customHeight="1" x14ac:dyDescent="0.3">
      <c r="C239" s="3"/>
    </row>
    <row r="240" spans="3:3" ht="13.5" customHeight="1" x14ac:dyDescent="0.3">
      <c r="C240" s="3"/>
    </row>
    <row r="241" spans="3:3" ht="13.5" customHeight="1" x14ac:dyDescent="0.3">
      <c r="C241" s="3"/>
    </row>
    <row r="242" spans="3:3" ht="13.5" customHeight="1" x14ac:dyDescent="0.3">
      <c r="C242" s="3"/>
    </row>
    <row r="243" spans="3:3" ht="13.5" customHeight="1" x14ac:dyDescent="0.3">
      <c r="C243" s="3"/>
    </row>
    <row r="244" spans="3:3" ht="13.5" customHeight="1" x14ac:dyDescent="0.3">
      <c r="C244" s="3"/>
    </row>
    <row r="245" spans="3:3" ht="13.5" customHeight="1" x14ac:dyDescent="0.3">
      <c r="C245" s="3"/>
    </row>
    <row r="246" spans="3:3" ht="13.5" customHeight="1" x14ac:dyDescent="0.3">
      <c r="C246" s="3"/>
    </row>
    <row r="247" spans="3:3" ht="13.5" customHeight="1" x14ac:dyDescent="0.3">
      <c r="C247" s="3"/>
    </row>
    <row r="248" spans="3:3" ht="13.5" customHeight="1" x14ac:dyDescent="0.3">
      <c r="C248" s="3"/>
    </row>
    <row r="249" spans="3:3" ht="13.5" customHeight="1" x14ac:dyDescent="0.3">
      <c r="C249" s="3"/>
    </row>
    <row r="250" spans="3:3" ht="13.5" customHeight="1" x14ac:dyDescent="0.3">
      <c r="C250" s="3"/>
    </row>
    <row r="251" spans="3:3" ht="13.5" customHeight="1" x14ac:dyDescent="0.3">
      <c r="C251" s="3"/>
    </row>
    <row r="252" spans="3:3" ht="13.5" customHeight="1" x14ac:dyDescent="0.3">
      <c r="C252" s="3"/>
    </row>
    <row r="253" spans="3:3" ht="13.5" customHeight="1" x14ac:dyDescent="0.3">
      <c r="C253" s="3"/>
    </row>
    <row r="254" spans="3:3" ht="13.5" customHeight="1" x14ac:dyDescent="0.3">
      <c r="C254" s="3"/>
    </row>
    <row r="255" spans="3:3" ht="13.5" customHeight="1" x14ac:dyDescent="0.3">
      <c r="C255" s="3"/>
    </row>
    <row r="256" spans="3:3" ht="13.5" customHeight="1" x14ac:dyDescent="0.3">
      <c r="C256" s="3"/>
    </row>
    <row r="257" spans="3:3" ht="13.5" customHeight="1" x14ac:dyDescent="0.3">
      <c r="C257" s="3"/>
    </row>
    <row r="258" spans="3:3" ht="13.5" customHeight="1" x14ac:dyDescent="0.3">
      <c r="C258" s="3"/>
    </row>
    <row r="259" spans="3:3" ht="13.5" customHeight="1" x14ac:dyDescent="0.3">
      <c r="C259" s="3"/>
    </row>
    <row r="260" spans="3:3" ht="13.5" customHeight="1" x14ac:dyDescent="0.3">
      <c r="C260" s="3"/>
    </row>
    <row r="261" spans="3:3" ht="13.5" customHeight="1" x14ac:dyDescent="0.3">
      <c r="C261" s="3"/>
    </row>
    <row r="262" spans="3:3" ht="13.5" customHeight="1" x14ac:dyDescent="0.3">
      <c r="C262" s="3"/>
    </row>
    <row r="263" spans="3:3" ht="13.5" customHeight="1" x14ac:dyDescent="0.3">
      <c r="C263" s="3"/>
    </row>
    <row r="264" spans="3:3" ht="13.5" customHeight="1" x14ac:dyDescent="0.3">
      <c r="C264" s="3"/>
    </row>
    <row r="265" spans="3:3" ht="13.5" customHeight="1" x14ac:dyDescent="0.3">
      <c r="C265" s="3"/>
    </row>
    <row r="266" spans="3:3" ht="13.5" customHeight="1" x14ac:dyDescent="0.3">
      <c r="C266" s="3"/>
    </row>
    <row r="267" spans="3:3" ht="13.5" customHeight="1" x14ac:dyDescent="0.3">
      <c r="C267" s="3"/>
    </row>
    <row r="268" spans="3:3" ht="13.5" customHeight="1" x14ac:dyDescent="0.3">
      <c r="C268" s="3"/>
    </row>
    <row r="269" spans="3:3" ht="13.5" customHeight="1" x14ac:dyDescent="0.3">
      <c r="C269" s="3"/>
    </row>
    <row r="270" spans="3:3" ht="13.5" customHeight="1" x14ac:dyDescent="0.3">
      <c r="C270" s="3"/>
    </row>
    <row r="271" spans="3:3" ht="13.5" customHeight="1" x14ac:dyDescent="0.3">
      <c r="C271" s="3"/>
    </row>
    <row r="272" spans="3:3" ht="13.5" customHeight="1" x14ac:dyDescent="0.3">
      <c r="C272" s="3"/>
    </row>
    <row r="273" spans="3:3" ht="13.5" customHeight="1" x14ac:dyDescent="0.3">
      <c r="C273" s="3"/>
    </row>
    <row r="274" spans="3:3" ht="13.5" customHeight="1" x14ac:dyDescent="0.3">
      <c r="C274" s="3"/>
    </row>
    <row r="275" spans="3:3" ht="13.5" customHeight="1" x14ac:dyDescent="0.3">
      <c r="C275" s="3"/>
    </row>
    <row r="276" spans="3:3" ht="13.5" customHeight="1" x14ac:dyDescent="0.3">
      <c r="C276" s="3"/>
    </row>
    <row r="277" spans="3:3" ht="13.5" customHeight="1" x14ac:dyDescent="0.3">
      <c r="C277" s="3"/>
    </row>
    <row r="278" spans="3:3" ht="13.5" customHeight="1" x14ac:dyDescent="0.3">
      <c r="C278" s="3"/>
    </row>
    <row r="279" spans="3:3" ht="13.5" customHeight="1" x14ac:dyDescent="0.3">
      <c r="C279" s="3"/>
    </row>
    <row r="280" spans="3:3" ht="13.5" customHeight="1" x14ac:dyDescent="0.3">
      <c r="C280" s="3"/>
    </row>
    <row r="281" spans="3:3" ht="13.5" customHeight="1" x14ac:dyDescent="0.3">
      <c r="C281" s="3"/>
    </row>
    <row r="282" spans="3:3" ht="13.5" customHeight="1" x14ac:dyDescent="0.3">
      <c r="C282" s="3"/>
    </row>
    <row r="283" spans="3:3" ht="13.5" customHeight="1" x14ac:dyDescent="0.3">
      <c r="C283" s="3"/>
    </row>
    <row r="284" spans="3:3" ht="13.5" customHeight="1" x14ac:dyDescent="0.3">
      <c r="C284" s="3"/>
    </row>
    <row r="285" spans="3:3" ht="13.5" customHeight="1" x14ac:dyDescent="0.3">
      <c r="C285" s="3"/>
    </row>
    <row r="286" spans="3:3" ht="13.5" customHeight="1" x14ac:dyDescent="0.3">
      <c r="C286" s="3"/>
    </row>
    <row r="287" spans="3:3" ht="13.5" customHeight="1" x14ac:dyDescent="0.3">
      <c r="C287" s="3"/>
    </row>
    <row r="288" spans="3:3" ht="13.5" customHeight="1" x14ac:dyDescent="0.3">
      <c r="C288" s="3"/>
    </row>
    <row r="289" spans="3:3" ht="13.5" customHeight="1" x14ac:dyDescent="0.3">
      <c r="C289" s="3"/>
    </row>
    <row r="290" spans="3:3" ht="13.5" customHeight="1" x14ac:dyDescent="0.3">
      <c r="C290" s="3"/>
    </row>
    <row r="291" spans="3:3" ht="13.5" customHeight="1" x14ac:dyDescent="0.3">
      <c r="C291" s="3"/>
    </row>
    <row r="292" spans="3:3" ht="13.5" customHeight="1" x14ac:dyDescent="0.3">
      <c r="C292" s="3"/>
    </row>
    <row r="293" spans="3:3" ht="13.5" customHeight="1" x14ac:dyDescent="0.3">
      <c r="C293" s="3"/>
    </row>
    <row r="294" spans="3:3" ht="13.5" customHeight="1" x14ac:dyDescent="0.3">
      <c r="C294" s="3"/>
    </row>
    <row r="295" spans="3:3" ht="13.5" customHeight="1" x14ac:dyDescent="0.3">
      <c r="C295" s="3"/>
    </row>
    <row r="296" spans="3:3" ht="13.5" customHeight="1" x14ac:dyDescent="0.3">
      <c r="C296" s="3"/>
    </row>
    <row r="297" spans="3:3" ht="13.5" customHeight="1" x14ac:dyDescent="0.3">
      <c r="C297" s="3"/>
    </row>
    <row r="298" spans="3:3" ht="13.5" customHeight="1" x14ac:dyDescent="0.3">
      <c r="C298" s="3"/>
    </row>
    <row r="299" spans="3:3" ht="13.5" customHeight="1" x14ac:dyDescent="0.3">
      <c r="C299" s="3"/>
    </row>
    <row r="300" spans="3:3" ht="13.5" customHeight="1" x14ac:dyDescent="0.3">
      <c r="C300" s="3"/>
    </row>
    <row r="301" spans="3:3" ht="13.5" customHeight="1" x14ac:dyDescent="0.3">
      <c r="C301" s="3"/>
    </row>
    <row r="302" spans="3:3" ht="13.5" customHeight="1" x14ac:dyDescent="0.3">
      <c r="C302" s="3"/>
    </row>
    <row r="303" spans="3:3" ht="13.5" customHeight="1" x14ac:dyDescent="0.3">
      <c r="C303" s="3"/>
    </row>
    <row r="304" spans="3:3" ht="13.5" customHeight="1" x14ac:dyDescent="0.3">
      <c r="C304" s="3"/>
    </row>
    <row r="305" spans="3:3" ht="13.5" customHeight="1" x14ac:dyDescent="0.3">
      <c r="C305" s="3"/>
    </row>
    <row r="306" spans="3:3" ht="13.5" customHeight="1" x14ac:dyDescent="0.3">
      <c r="C306" s="3"/>
    </row>
    <row r="307" spans="3:3" ht="13.5" customHeight="1" x14ac:dyDescent="0.3">
      <c r="C307" s="3"/>
    </row>
    <row r="308" spans="3:3" ht="13.5" customHeight="1" x14ac:dyDescent="0.3">
      <c r="C308" s="3"/>
    </row>
    <row r="309" spans="3:3" ht="13.5" customHeight="1" x14ac:dyDescent="0.3">
      <c r="C309" s="3"/>
    </row>
    <row r="310" spans="3:3" ht="13.5" customHeight="1" x14ac:dyDescent="0.3">
      <c r="C310" s="3"/>
    </row>
    <row r="311" spans="3:3" ht="13.5" customHeight="1" x14ac:dyDescent="0.3">
      <c r="C311" s="3"/>
    </row>
    <row r="312" spans="3:3" ht="13.5" customHeight="1" x14ac:dyDescent="0.3">
      <c r="C312" s="3"/>
    </row>
    <row r="313" spans="3:3" ht="13.5" customHeight="1" x14ac:dyDescent="0.3">
      <c r="C313" s="3"/>
    </row>
    <row r="314" spans="3:3" ht="13.5" customHeight="1" x14ac:dyDescent="0.3">
      <c r="C314" s="3"/>
    </row>
    <row r="315" spans="3:3" ht="13.5" customHeight="1" x14ac:dyDescent="0.3">
      <c r="C315" s="3"/>
    </row>
    <row r="316" spans="3:3" ht="13.5" customHeight="1" x14ac:dyDescent="0.3">
      <c r="C316" s="3"/>
    </row>
    <row r="317" spans="3:3" ht="13.5" customHeight="1" x14ac:dyDescent="0.3">
      <c r="C317" s="3"/>
    </row>
    <row r="318" spans="3:3" ht="13.5" customHeight="1" x14ac:dyDescent="0.3">
      <c r="C318" s="3"/>
    </row>
    <row r="319" spans="3:3" ht="13.5" customHeight="1" x14ac:dyDescent="0.3">
      <c r="C319" s="3"/>
    </row>
    <row r="320" spans="3:3" ht="13.5" customHeight="1" x14ac:dyDescent="0.3">
      <c r="C320" s="3"/>
    </row>
    <row r="321" spans="3:3" ht="13.5" customHeight="1" x14ac:dyDescent="0.3">
      <c r="C321" s="3"/>
    </row>
    <row r="322" spans="3:3" ht="13.5" customHeight="1" x14ac:dyDescent="0.3">
      <c r="C322" s="3"/>
    </row>
    <row r="323" spans="3:3" ht="13.5" customHeight="1" x14ac:dyDescent="0.3">
      <c r="C323" s="3"/>
    </row>
    <row r="324" spans="3:3" ht="13.5" customHeight="1" x14ac:dyDescent="0.3">
      <c r="C324" s="3"/>
    </row>
    <row r="325" spans="3:3" ht="13.5" customHeight="1" x14ac:dyDescent="0.3">
      <c r="C325" s="3"/>
    </row>
    <row r="326" spans="3:3" ht="13.5" customHeight="1" x14ac:dyDescent="0.3">
      <c r="C326" s="3"/>
    </row>
    <row r="327" spans="3:3" ht="13.5" customHeight="1" x14ac:dyDescent="0.3">
      <c r="C327" s="3"/>
    </row>
    <row r="328" spans="3:3" ht="13.5" customHeight="1" x14ac:dyDescent="0.3">
      <c r="C328" s="3"/>
    </row>
    <row r="329" spans="3:3" ht="13.5" customHeight="1" x14ac:dyDescent="0.3">
      <c r="C329" s="3"/>
    </row>
    <row r="330" spans="3:3" ht="13.5" customHeight="1" x14ac:dyDescent="0.3">
      <c r="C330" s="3"/>
    </row>
    <row r="331" spans="3:3" ht="13.5" customHeight="1" x14ac:dyDescent="0.3">
      <c r="C331" s="3"/>
    </row>
    <row r="332" spans="3:3" ht="13.5" customHeight="1" x14ac:dyDescent="0.3">
      <c r="C332" s="3"/>
    </row>
    <row r="333" spans="3:3" ht="13.5" customHeight="1" x14ac:dyDescent="0.3">
      <c r="C333" s="3"/>
    </row>
    <row r="334" spans="3:3" ht="13.5" customHeight="1" x14ac:dyDescent="0.3">
      <c r="C334" s="3"/>
    </row>
    <row r="335" spans="3:3" ht="13.5" customHeight="1" x14ac:dyDescent="0.3">
      <c r="C335" s="3"/>
    </row>
    <row r="336" spans="3:3" ht="13.5" customHeight="1" x14ac:dyDescent="0.3">
      <c r="C336" s="3"/>
    </row>
    <row r="337" spans="3:3" ht="13.5" customHeight="1" x14ac:dyDescent="0.3">
      <c r="C337" s="3"/>
    </row>
    <row r="338" spans="3:3" ht="13.5" customHeight="1" x14ac:dyDescent="0.3">
      <c r="C338" s="3"/>
    </row>
    <row r="339" spans="3:3" ht="13.5" customHeight="1" x14ac:dyDescent="0.3">
      <c r="C339" s="3"/>
    </row>
    <row r="340" spans="3:3" ht="13.5" customHeight="1" x14ac:dyDescent="0.3">
      <c r="C340" s="3"/>
    </row>
    <row r="341" spans="3:3" ht="13.5" customHeight="1" x14ac:dyDescent="0.3">
      <c r="C341" s="3"/>
    </row>
    <row r="342" spans="3:3" ht="13.5" customHeight="1" x14ac:dyDescent="0.3">
      <c r="C342" s="3"/>
    </row>
    <row r="343" spans="3:3" ht="13.5" customHeight="1" x14ac:dyDescent="0.3">
      <c r="C343" s="3"/>
    </row>
    <row r="344" spans="3:3" ht="13.5" customHeight="1" x14ac:dyDescent="0.3">
      <c r="C344" s="3"/>
    </row>
    <row r="345" spans="3:3" ht="13.5" customHeight="1" x14ac:dyDescent="0.3">
      <c r="C345" s="3"/>
    </row>
    <row r="346" spans="3:3" ht="13.5" customHeight="1" x14ac:dyDescent="0.3">
      <c r="C346" s="3"/>
    </row>
    <row r="347" spans="3:3" ht="13.5" customHeight="1" x14ac:dyDescent="0.3">
      <c r="C347" s="3"/>
    </row>
    <row r="348" spans="3:3" ht="13.5" customHeight="1" x14ac:dyDescent="0.3">
      <c r="C348" s="3"/>
    </row>
    <row r="349" spans="3:3" ht="13.5" customHeight="1" x14ac:dyDescent="0.3">
      <c r="C349" s="3"/>
    </row>
    <row r="350" spans="3:3" ht="13.5" customHeight="1" x14ac:dyDescent="0.3">
      <c r="C350" s="3"/>
    </row>
    <row r="351" spans="3:3" ht="13.5" customHeight="1" x14ac:dyDescent="0.3">
      <c r="C351" s="3"/>
    </row>
    <row r="352" spans="3:3" ht="13.5" customHeight="1" x14ac:dyDescent="0.3">
      <c r="C352" s="3"/>
    </row>
    <row r="353" spans="3:3" ht="13.5" customHeight="1" x14ac:dyDescent="0.3">
      <c r="C353" s="3"/>
    </row>
    <row r="354" spans="3:3" ht="13.5" customHeight="1" x14ac:dyDescent="0.3">
      <c r="C354" s="3"/>
    </row>
    <row r="355" spans="3:3" ht="13.5" customHeight="1" x14ac:dyDescent="0.3">
      <c r="C355" s="3"/>
    </row>
    <row r="356" spans="3:3" ht="13.5" customHeight="1" x14ac:dyDescent="0.3">
      <c r="C356" s="3"/>
    </row>
    <row r="357" spans="3:3" ht="13.5" customHeight="1" x14ac:dyDescent="0.3">
      <c r="C357" s="3"/>
    </row>
    <row r="358" spans="3:3" ht="13.5" customHeight="1" x14ac:dyDescent="0.3">
      <c r="C358" s="3"/>
    </row>
    <row r="359" spans="3:3" ht="13.5" customHeight="1" x14ac:dyDescent="0.3">
      <c r="C359" s="3"/>
    </row>
    <row r="360" spans="3:3" ht="13.5" customHeight="1" x14ac:dyDescent="0.3">
      <c r="C360" s="3"/>
    </row>
    <row r="361" spans="3:3" ht="13.5" customHeight="1" x14ac:dyDescent="0.3">
      <c r="C361" s="3"/>
    </row>
    <row r="362" spans="3:3" ht="13.5" customHeight="1" x14ac:dyDescent="0.3">
      <c r="C362" s="3"/>
    </row>
    <row r="363" spans="3:3" ht="13.5" customHeight="1" x14ac:dyDescent="0.3">
      <c r="C363" s="3"/>
    </row>
    <row r="364" spans="3:3" ht="13.5" customHeight="1" x14ac:dyDescent="0.3">
      <c r="C364" s="3"/>
    </row>
    <row r="365" spans="3:3" ht="13.5" customHeight="1" x14ac:dyDescent="0.3">
      <c r="C365" s="3"/>
    </row>
    <row r="366" spans="3:3" ht="13.5" customHeight="1" x14ac:dyDescent="0.3">
      <c r="C366" s="3"/>
    </row>
    <row r="367" spans="3:3" ht="13.5" customHeight="1" x14ac:dyDescent="0.3">
      <c r="C367" s="3"/>
    </row>
    <row r="368" spans="3:3" ht="13.5" customHeight="1" x14ac:dyDescent="0.3">
      <c r="C368" s="3"/>
    </row>
    <row r="369" spans="3:3" ht="13.5" customHeight="1" x14ac:dyDescent="0.3">
      <c r="C369" s="3"/>
    </row>
    <row r="370" spans="3:3" ht="13.5" customHeight="1" x14ac:dyDescent="0.3">
      <c r="C370" s="3"/>
    </row>
    <row r="371" spans="3:3" ht="13.5" customHeight="1" x14ac:dyDescent="0.3">
      <c r="C371" s="3"/>
    </row>
    <row r="372" spans="3:3" ht="13.5" customHeight="1" x14ac:dyDescent="0.3">
      <c r="C372" s="3"/>
    </row>
    <row r="373" spans="3:3" ht="13.5" customHeight="1" x14ac:dyDescent="0.3">
      <c r="C373" s="3"/>
    </row>
    <row r="374" spans="3:3" ht="13.5" customHeight="1" x14ac:dyDescent="0.3">
      <c r="C374" s="3"/>
    </row>
    <row r="375" spans="3:3" ht="13.5" customHeight="1" x14ac:dyDescent="0.3">
      <c r="C375" s="3"/>
    </row>
    <row r="376" spans="3:3" ht="13.5" customHeight="1" x14ac:dyDescent="0.3">
      <c r="C376" s="3"/>
    </row>
    <row r="377" spans="3:3" ht="13.5" customHeight="1" x14ac:dyDescent="0.3">
      <c r="C377" s="3"/>
    </row>
    <row r="378" spans="3:3" ht="13.5" customHeight="1" x14ac:dyDescent="0.3">
      <c r="C378" s="3"/>
    </row>
    <row r="379" spans="3:3" ht="13.5" customHeight="1" x14ac:dyDescent="0.3">
      <c r="C379" s="3"/>
    </row>
    <row r="380" spans="3:3" ht="13.5" customHeight="1" x14ac:dyDescent="0.3">
      <c r="C380" s="3"/>
    </row>
    <row r="381" spans="3:3" ht="13.5" customHeight="1" x14ac:dyDescent="0.3">
      <c r="C381" s="3"/>
    </row>
    <row r="382" spans="3:3" ht="13.5" customHeight="1" x14ac:dyDescent="0.3">
      <c r="C382" s="3"/>
    </row>
    <row r="383" spans="3:3" ht="13.5" customHeight="1" x14ac:dyDescent="0.3">
      <c r="C383" s="3"/>
    </row>
    <row r="384" spans="3:3" ht="13.5" customHeight="1" x14ac:dyDescent="0.3">
      <c r="C384" s="3"/>
    </row>
    <row r="385" spans="3:3" ht="13.5" customHeight="1" x14ac:dyDescent="0.3">
      <c r="C385" s="3"/>
    </row>
    <row r="386" spans="3:3" ht="13.5" customHeight="1" x14ac:dyDescent="0.3">
      <c r="C386" s="3"/>
    </row>
    <row r="387" spans="3:3" ht="13.5" customHeight="1" x14ac:dyDescent="0.3">
      <c r="C387" s="3"/>
    </row>
    <row r="388" spans="3:3" ht="13.5" customHeight="1" x14ac:dyDescent="0.3">
      <c r="C388" s="3"/>
    </row>
    <row r="389" spans="3:3" ht="13.5" customHeight="1" x14ac:dyDescent="0.3">
      <c r="C389" s="3"/>
    </row>
    <row r="390" spans="3:3" ht="13.5" customHeight="1" x14ac:dyDescent="0.3">
      <c r="C390" s="3"/>
    </row>
    <row r="391" spans="3:3" ht="13.5" customHeight="1" x14ac:dyDescent="0.3">
      <c r="C391" s="3"/>
    </row>
    <row r="392" spans="3:3" ht="13.5" customHeight="1" x14ac:dyDescent="0.3">
      <c r="C392" s="3"/>
    </row>
    <row r="393" spans="3:3" ht="13.5" customHeight="1" x14ac:dyDescent="0.3">
      <c r="C393" s="3"/>
    </row>
    <row r="394" spans="3:3" ht="13.5" customHeight="1" x14ac:dyDescent="0.3">
      <c r="C394" s="3"/>
    </row>
    <row r="395" spans="3:3" ht="13.5" customHeight="1" x14ac:dyDescent="0.3">
      <c r="C395" s="3"/>
    </row>
    <row r="396" spans="3:3" ht="13.5" customHeight="1" x14ac:dyDescent="0.3">
      <c r="C396" s="3"/>
    </row>
    <row r="397" spans="3:3" ht="13.5" customHeight="1" x14ac:dyDescent="0.3">
      <c r="C397" s="3"/>
    </row>
    <row r="398" spans="3:3" ht="13.5" customHeight="1" x14ac:dyDescent="0.3">
      <c r="C398" s="3"/>
    </row>
    <row r="399" spans="3:3" ht="13.5" customHeight="1" x14ac:dyDescent="0.3">
      <c r="C399" s="3"/>
    </row>
    <row r="400" spans="3:3" ht="13.5" customHeight="1" x14ac:dyDescent="0.3">
      <c r="C400" s="3"/>
    </row>
    <row r="401" spans="3:3" ht="13.5" customHeight="1" x14ac:dyDescent="0.3">
      <c r="C401" s="3"/>
    </row>
    <row r="402" spans="3:3" ht="13.5" customHeight="1" x14ac:dyDescent="0.3">
      <c r="C402" s="3"/>
    </row>
    <row r="403" spans="3:3" ht="13.5" customHeight="1" x14ac:dyDescent="0.3">
      <c r="C403" s="3"/>
    </row>
    <row r="404" spans="3:3" ht="13.5" customHeight="1" x14ac:dyDescent="0.3">
      <c r="C404" s="3"/>
    </row>
    <row r="405" spans="3:3" ht="13.5" customHeight="1" x14ac:dyDescent="0.3">
      <c r="C405" s="3"/>
    </row>
    <row r="406" spans="3:3" ht="13.5" customHeight="1" x14ac:dyDescent="0.3">
      <c r="C406" s="3"/>
    </row>
    <row r="407" spans="3:3" ht="13.5" customHeight="1" x14ac:dyDescent="0.3">
      <c r="C407" s="3"/>
    </row>
    <row r="408" spans="3:3" ht="13.5" customHeight="1" x14ac:dyDescent="0.3">
      <c r="C408" s="3"/>
    </row>
    <row r="409" spans="3:3" ht="13.5" customHeight="1" x14ac:dyDescent="0.3">
      <c r="C409" s="3"/>
    </row>
    <row r="410" spans="3:3" ht="13.5" customHeight="1" x14ac:dyDescent="0.3">
      <c r="C410" s="3"/>
    </row>
    <row r="411" spans="3:3" ht="13.5" customHeight="1" x14ac:dyDescent="0.3">
      <c r="C411" s="3"/>
    </row>
    <row r="412" spans="3:3" ht="13.5" customHeight="1" x14ac:dyDescent="0.3">
      <c r="C412" s="3"/>
    </row>
    <row r="413" spans="3:3" ht="13.5" customHeight="1" x14ac:dyDescent="0.3">
      <c r="C413" s="3"/>
    </row>
    <row r="414" spans="3:3" ht="13.5" customHeight="1" x14ac:dyDescent="0.3">
      <c r="C414" s="3"/>
    </row>
    <row r="415" spans="3:3" ht="13.5" customHeight="1" x14ac:dyDescent="0.3">
      <c r="C415" s="3"/>
    </row>
    <row r="416" spans="3:3" ht="13.5" customHeight="1" x14ac:dyDescent="0.3">
      <c r="C416" s="3"/>
    </row>
    <row r="417" spans="3:3" ht="13.5" customHeight="1" x14ac:dyDescent="0.3">
      <c r="C417" s="3"/>
    </row>
    <row r="418" spans="3:3" ht="13.5" customHeight="1" x14ac:dyDescent="0.3">
      <c r="C418" s="3"/>
    </row>
    <row r="419" spans="3:3" ht="13.5" customHeight="1" x14ac:dyDescent="0.3">
      <c r="C419" s="3"/>
    </row>
    <row r="420" spans="3:3" ht="13.5" customHeight="1" x14ac:dyDescent="0.3">
      <c r="C420" s="3"/>
    </row>
    <row r="421" spans="3:3" ht="13.5" customHeight="1" x14ac:dyDescent="0.3">
      <c r="C421" s="3"/>
    </row>
    <row r="422" spans="3:3" ht="13.5" customHeight="1" x14ac:dyDescent="0.3">
      <c r="C422" s="3"/>
    </row>
    <row r="423" spans="3:3" ht="13.5" customHeight="1" x14ac:dyDescent="0.3">
      <c r="C423" s="3"/>
    </row>
    <row r="424" spans="3:3" ht="13.5" customHeight="1" x14ac:dyDescent="0.3">
      <c r="C424" s="3"/>
    </row>
    <row r="425" spans="3:3" ht="13.5" customHeight="1" x14ac:dyDescent="0.3">
      <c r="C425" s="3"/>
    </row>
    <row r="426" spans="3:3" ht="13.5" customHeight="1" x14ac:dyDescent="0.3">
      <c r="C426" s="3"/>
    </row>
    <row r="427" spans="3:3" ht="13.5" customHeight="1" x14ac:dyDescent="0.3">
      <c r="C427" s="3"/>
    </row>
    <row r="428" spans="3:3" ht="13.5" customHeight="1" x14ac:dyDescent="0.3">
      <c r="C428" s="3"/>
    </row>
    <row r="429" spans="3:3" ht="13.5" customHeight="1" x14ac:dyDescent="0.3">
      <c r="C429" s="3"/>
    </row>
    <row r="430" spans="3:3" ht="13.5" customHeight="1" x14ac:dyDescent="0.3">
      <c r="C430" s="3"/>
    </row>
    <row r="431" spans="3:3" ht="13.5" customHeight="1" x14ac:dyDescent="0.3">
      <c r="C431" s="3"/>
    </row>
    <row r="432" spans="3:3" ht="13.5" customHeight="1" x14ac:dyDescent="0.3">
      <c r="C432" s="3"/>
    </row>
    <row r="433" spans="3:3" ht="13.5" customHeight="1" x14ac:dyDescent="0.3">
      <c r="C433" s="3"/>
    </row>
    <row r="434" spans="3:3" ht="13.5" customHeight="1" x14ac:dyDescent="0.3">
      <c r="C434" s="3"/>
    </row>
    <row r="435" spans="3:3" ht="13.5" customHeight="1" x14ac:dyDescent="0.3">
      <c r="C435" s="3"/>
    </row>
    <row r="436" spans="3:3" ht="13.5" customHeight="1" x14ac:dyDescent="0.3">
      <c r="C436" s="3"/>
    </row>
    <row r="437" spans="3:3" ht="13.5" customHeight="1" x14ac:dyDescent="0.3">
      <c r="C437" s="3"/>
    </row>
    <row r="438" spans="3:3" ht="13.5" customHeight="1" x14ac:dyDescent="0.3">
      <c r="C438" s="3"/>
    </row>
    <row r="439" spans="3:3" ht="13.5" customHeight="1" x14ac:dyDescent="0.3">
      <c r="C439" s="3"/>
    </row>
    <row r="440" spans="3:3" ht="13.5" customHeight="1" x14ac:dyDescent="0.3">
      <c r="C440" s="3"/>
    </row>
    <row r="441" spans="3:3" ht="13.5" customHeight="1" x14ac:dyDescent="0.3">
      <c r="C441" s="3"/>
    </row>
    <row r="442" spans="3:3" ht="13.5" customHeight="1" x14ac:dyDescent="0.3">
      <c r="C442" s="3"/>
    </row>
    <row r="443" spans="3:3" ht="13.5" customHeight="1" x14ac:dyDescent="0.3">
      <c r="C443" s="3"/>
    </row>
    <row r="444" spans="3:3" ht="13.5" customHeight="1" x14ac:dyDescent="0.3">
      <c r="C444" s="3"/>
    </row>
    <row r="445" spans="3:3" ht="13.5" customHeight="1" x14ac:dyDescent="0.3">
      <c r="C445" s="3"/>
    </row>
    <row r="446" spans="3:3" ht="13.5" customHeight="1" x14ac:dyDescent="0.3">
      <c r="C446" s="3"/>
    </row>
    <row r="447" spans="3:3" ht="13.5" customHeight="1" x14ac:dyDescent="0.3">
      <c r="C447" s="3"/>
    </row>
    <row r="448" spans="3:3" ht="13.5" customHeight="1" x14ac:dyDescent="0.3">
      <c r="C448" s="3"/>
    </row>
    <row r="449" spans="3:3" ht="13.5" customHeight="1" x14ac:dyDescent="0.3">
      <c r="C449" s="3"/>
    </row>
    <row r="450" spans="3:3" ht="13.5" customHeight="1" x14ac:dyDescent="0.3">
      <c r="C450" s="3"/>
    </row>
    <row r="451" spans="3:3" ht="13.5" customHeight="1" x14ac:dyDescent="0.3">
      <c r="C451" s="3"/>
    </row>
    <row r="452" spans="3:3" ht="13.5" customHeight="1" x14ac:dyDescent="0.3">
      <c r="C452" s="3"/>
    </row>
    <row r="453" spans="3:3" ht="13.5" customHeight="1" x14ac:dyDescent="0.3">
      <c r="C453" s="3"/>
    </row>
    <row r="454" spans="3:3" ht="13.5" customHeight="1" x14ac:dyDescent="0.3">
      <c r="C454" s="3"/>
    </row>
    <row r="455" spans="3:3" ht="13.5" customHeight="1" x14ac:dyDescent="0.3">
      <c r="C455" s="3"/>
    </row>
    <row r="456" spans="3:3" ht="13.5" customHeight="1" x14ac:dyDescent="0.3">
      <c r="C456" s="3"/>
    </row>
    <row r="457" spans="3:3" ht="13.5" customHeight="1" x14ac:dyDescent="0.3">
      <c r="C457" s="3"/>
    </row>
    <row r="458" spans="3:3" ht="13.5" customHeight="1" x14ac:dyDescent="0.3">
      <c r="C458" s="3"/>
    </row>
    <row r="459" spans="3:3" ht="13.5" customHeight="1" x14ac:dyDescent="0.3">
      <c r="C459" s="3"/>
    </row>
    <row r="460" spans="3:3" ht="13.5" customHeight="1" x14ac:dyDescent="0.3">
      <c r="C460" s="3"/>
    </row>
    <row r="461" spans="3:3" ht="13.5" customHeight="1" x14ac:dyDescent="0.3">
      <c r="C461" s="3"/>
    </row>
    <row r="462" spans="3:3" ht="13.5" customHeight="1" x14ac:dyDescent="0.3">
      <c r="C462" s="3"/>
    </row>
    <row r="463" spans="3:3" ht="13.5" customHeight="1" x14ac:dyDescent="0.3">
      <c r="C463" s="3"/>
    </row>
    <row r="464" spans="3:3" ht="13.5" customHeight="1" x14ac:dyDescent="0.3">
      <c r="C464" s="3"/>
    </row>
    <row r="465" spans="3:3" ht="13.5" customHeight="1" x14ac:dyDescent="0.3">
      <c r="C465" s="3"/>
    </row>
    <row r="466" spans="3:3" ht="13.5" customHeight="1" x14ac:dyDescent="0.3">
      <c r="C466" s="3"/>
    </row>
    <row r="467" spans="3:3" ht="13.5" customHeight="1" x14ac:dyDescent="0.3">
      <c r="C467" s="3"/>
    </row>
    <row r="468" spans="3:3" ht="13.5" customHeight="1" x14ac:dyDescent="0.3">
      <c r="C468" s="3"/>
    </row>
    <row r="469" spans="3:3" ht="13.5" customHeight="1" x14ac:dyDescent="0.3">
      <c r="C469" s="3"/>
    </row>
    <row r="470" spans="3:3" ht="13.5" customHeight="1" x14ac:dyDescent="0.3">
      <c r="C470" s="3"/>
    </row>
    <row r="471" spans="3:3" ht="13.5" customHeight="1" x14ac:dyDescent="0.3">
      <c r="C471" s="3"/>
    </row>
    <row r="472" spans="3:3" ht="13.5" customHeight="1" x14ac:dyDescent="0.3">
      <c r="C472" s="3"/>
    </row>
    <row r="473" spans="3:3" ht="13.5" customHeight="1" x14ac:dyDescent="0.3">
      <c r="C473" s="3"/>
    </row>
    <row r="474" spans="3:3" ht="13.5" customHeight="1" x14ac:dyDescent="0.3">
      <c r="C474" s="3"/>
    </row>
    <row r="475" spans="3:3" ht="13.5" customHeight="1" x14ac:dyDescent="0.3">
      <c r="C475" s="3"/>
    </row>
    <row r="476" spans="3:3" ht="13.5" customHeight="1" x14ac:dyDescent="0.3">
      <c r="C476" s="3"/>
    </row>
    <row r="477" spans="3:3" ht="13.5" customHeight="1" x14ac:dyDescent="0.3">
      <c r="C477" s="3"/>
    </row>
    <row r="478" spans="3:3" ht="13.5" customHeight="1" x14ac:dyDescent="0.3">
      <c r="C478" s="3"/>
    </row>
    <row r="479" spans="3:3" ht="13.5" customHeight="1" x14ac:dyDescent="0.3">
      <c r="C479" s="3"/>
    </row>
    <row r="480" spans="3:3" ht="13.5" customHeight="1" x14ac:dyDescent="0.3">
      <c r="C480" s="3"/>
    </row>
    <row r="481" spans="3:3" ht="13.5" customHeight="1" x14ac:dyDescent="0.3">
      <c r="C481" s="3"/>
    </row>
    <row r="482" spans="3:3" ht="13.5" customHeight="1" x14ac:dyDescent="0.3">
      <c r="C482" s="3"/>
    </row>
    <row r="483" spans="3:3" ht="13.5" customHeight="1" x14ac:dyDescent="0.3">
      <c r="C483" s="3"/>
    </row>
    <row r="484" spans="3:3" ht="13.5" customHeight="1" x14ac:dyDescent="0.3">
      <c r="C484" s="3"/>
    </row>
    <row r="485" spans="3:3" ht="13.5" customHeight="1" x14ac:dyDescent="0.3">
      <c r="C485" s="3"/>
    </row>
    <row r="486" spans="3:3" ht="13.5" customHeight="1" x14ac:dyDescent="0.3">
      <c r="C486" s="3"/>
    </row>
    <row r="487" spans="3:3" ht="13.5" customHeight="1" x14ac:dyDescent="0.3">
      <c r="C487" s="3"/>
    </row>
    <row r="488" spans="3:3" ht="13.5" customHeight="1" x14ac:dyDescent="0.3">
      <c r="C488" s="3"/>
    </row>
    <row r="489" spans="3:3" ht="13.5" customHeight="1" x14ac:dyDescent="0.3">
      <c r="C489" s="3"/>
    </row>
    <row r="490" spans="3:3" ht="13.5" customHeight="1" x14ac:dyDescent="0.3">
      <c r="C490" s="3"/>
    </row>
    <row r="491" spans="3:3" ht="13.5" customHeight="1" x14ac:dyDescent="0.3">
      <c r="C491" s="3"/>
    </row>
    <row r="492" spans="3:3" ht="13.5" customHeight="1" x14ac:dyDescent="0.3">
      <c r="C492" s="3"/>
    </row>
    <row r="493" spans="3:3" ht="13.5" customHeight="1" x14ac:dyDescent="0.3">
      <c r="C493" s="3"/>
    </row>
    <row r="494" spans="3:3" ht="13.5" customHeight="1" x14ac:dyDescent="0.3">
      <c r="C494" s="3"/>
    </row>
    <row r="495" spans="3:3" ht="13.5" customHeight="1" x14ac:dyDescent="0.3">
      <c r="C495" s="3"/>
    </row>
    <row r="496" spans="3:3" ht="13.5" customHeight="1" x14ac:dyDescent="0.3">
      <c r="C496" s="3"/>
    </row>
    <row r="497" spans="3:3" ht="13.5" customHeight="1" x14ac:dyDescent="0.3">
      <c r="C497" s="3"/>
    </row>
    <row r="498" spans="3:3" ht="13.5" customHeight="1" x14ac:dyDescent="0.3">
      <c r="C498" s="3"/>
    </row>
    <row r="499" spans="3:3" ht="13.5" customHeight="1" x14ac:dyDescent="0.3">
      <c r="C499" s="3"/>
    </row>
    <row r="500" spans="3:3" ht="13.5" customHeight="1" x14ac:dyDescent="0.3">
      <c r="C500" s="3"/>
    </row>
    <row r="501" spans="3:3" ht="13.5" customHeight="1" x14ac:dyDescent="0.3">
      <c r="C501" s="3"/>
    </row>
    <row r="502" spans="3:3" ht="13.5" customHeight="1" x14ac:dyDescent="0.3">
      <c r="C502" s="3"/>
    </row>
    <row r="503" spans="3:3" ht="13.5" customHeight="1" x14ac:dyDescent="0.3">
      <c r="C503" s="3"/>
    </row>
    <row r="504" spans="3:3" ht="13.5" customHeight="1" x14ac:dyDescent="0.3">
      <c r="C504" s="3"/>
    </row>
    <row r="505" spans="3:3" ht="13.5" customHeight="1" x14ac:dyDescent="0.3">
      <c r="C505" s="3"/>
    </row>
    <row r="506" spans="3:3" ht="13.5" customHeight="1" x14ac:dyDescent="0.3">
      <c r="C506" s="3"/>
    </row>
    <row r="507" spans="3:3" ht="13.5" customHeight="1" x14ac:dyDescent="0.3">
      <c r="C507" s="3"/>
    </row>
    <row r="508" spans="3:3" ht="13.5" customHeight="1" x14ac:dyDescent="0.3">
      <c r="C508" s="3"/>
    </row>
    <row r="509" spans="3:3" ht="13.5" customHeight="1" x14ac:dyDescent="0.3">
      <c r="C509" s="3"/>
    </row>
    <row r="510" spans="3:3" ht="13.5" customHeight="1" x14ac:dyDescent="0.3">
      <c r="C510" s="3"/>
    </row>
    <row r="511" spans="3:3" ht="13.5" customHeight="1" x14ac:dyDescent="0.3">
      <c r="C511" s="3"/>
    </row>
    <row r="512" spans="3:3" ht="13.5" customHeight="1" x14ac:dyDescent="0.3">
      <c r="C512" s="3"/>
    </row>
    <row r="513" spans="3:3" ht="13.5" customHeight="1" x14ac:dyDescent="0.3">
      <c r="C513" s="3"/>
    </row>
    <row r="514" spans="3:3" ht="13.5" customHeight="1" x14ac:dyDescent="0.3">
      <c r="C514" s="3"/>
    </row>
    <row r="515" spans="3:3" ht="13.5" customHeight="1" x14ac:dyDescent="0.3">
      <c r="C515" s="3"/>
    </row>
    <row r="516" spans="3:3" ht="13.5" customHeight="1" x14ac:dyDescent="0.3">
      <c r="C516" s="3"/>
    </row>
    <row r="517" spans="3:3" ht="13.5" customHeight="1" x14ac:dyDescent="0.3">
      <c r="C517" s="3"/>
    </row>
    <row r="518" spans="3:3" ht="13.5" customHeight="1" x14ac:dyDescent="0.3">
      <c r="C518" s="3"/>
    </row>
    <row r="519" spans="3:3" ht="13.5" customHeight="1" x14ac:dyDescent="0.3">
      <c r="C519" s="3"/>
    </row>
    <row r="520" spans="3:3" ht="13.5" customHeight="1" x14ac:dyDescent="0.3">
      <c r="C520" s="3"/>
    </row>
    <row r="521" spans="3:3" ht="13.5" customHeight="1" x14ac:dyDescent="0.3">
      <c r="C521" s="3"/>
    </row>
    <row r="522" spans="3:3" ht="13.5" customHeight="1" x14ac:dyDescent="0.3">
      <c r="C522" s="3"/>
    </row>
    <row r="523" spans="3:3" ht="13.5" customHeight="1" x14ac:dyDescent="0.3">
      <c r="C523" s="3"/>
    </row>
    <row r="524" spans="3:3" ht="13.5" customHeight="1" x14ac:dyDescent="0.3">
      <c r="C524" s="3"/>
    </row>
    <row r="525" spans="3:3" ht="13.5" customHeight="1" x14ac:dyDescent="0.3">
      <c r="C525" s="3"/>
    </row>
    <row r="526" spans="3:3" ht="13.5" customHeight="1" x14ac:dyDescent="0.3">
      <c r="C526" s="3"/>
    </row>
    <row r="527" spans="3:3" ht="13.5" customHeight="1" x14ac:dyDescent="0.3">
      <c r="C527" s="3"/>
    </row>
    <row r="528" spans="3:3" ht="13.5" customHeight="1" x14ac:dyDescent="0.3">
      <c r="C528" s="3"/>
    </row>
    <row r="529" spans="3:3" ht="13.5" customHeight="1" x14ac:dyDescent="0.3">
      <c r="C529" s="3"/>
    </row>
    <row r="530" spans="3:3" ht="13.5" customHeight="1" x14ac:dyDescent="0.3">
      <c r="C530" s="3"/>
    </row>
    <row r="531" spans="3:3" ht="13.5" customHeight="1" x14ac:dyDescent="0.3">
      <c r="C531" s="3"/>
    </row>
    <row r="532" spans="3:3" ht="13.5" customHeight="1" x14ac:dyDescent="0.3">
      <c r="C532" s="3"/>
    </row>
    <row r="533" spans="3:3" ht="13.5" customHeight="1" x14ac:dyDescent="0.3">
      <c r="C533" s="3"/>
    </row>
    <row r="534" spans="3:3" ht="13.5" customHeight="1" x14ac:dyDescent="0.3">
      <c r="C534" s="3"/>
    </row>
    <row r="535" spans="3:3" ht="13.5" customHeight="1" x14ac:dyDescent="0.3">
      <c r="C535" s="3"/>
    </row>
    <row r="536" spans="3:3" ht="13.5" customHeight="1" x14ac:dyDescent="0.3">
      <c r="C536" s="3"/>
    </row>
    <row r="537" spans="3:3" ht="13.5" customHeight="1" x14ac:dyDescent="0.3">
      <c r="C537" s="3"/>
    </row>
    <row r="538" spans="3:3" ht="13.5" customHeight="1" x14ac:dyDescent="0.3">
      <c r="C538" s="3"/>
    </row>
    <row r="539" spans="3:3" ht="13.5" customHeight="1" x14ac:dyDescent="0.3">
      <c r="C539" s="3"/>
    </row>
    <row r="540" spans="3:3" ht="13.5" customHeight="1" x14ac:dyDescent="0.3">
      <c r="C540" s="3"/>
    </row>
    <row r="541" spans="3:3" ht="13.5" customHeight="1" x14ac:dyDescent="0.3">
      <c r="C541" s="3"/>
    </row>
    <row r="542" spans="3:3" ht="13.5" customHeight="1" x14ac:dyDescent="0.3">
      <c r="C542" s="3"/>
    </row>
    <row r="543" spans="3:3" ht="13.5" customHeight="1" x14ac:dyDescent="0.3">
      <c r="C543" s="3"/>
    </row>
    <row r="544" spans="3:3" ht="13.5" customHeight="1" x14ac:dyDescent="0.3">
      <c r="C544" s="3"/>
    </row>
    <row r="545" spans="3:3" ht="13.5" customHeight="1" x14ac:dyDescent="0.3">
      <c r="C545" s="3"/>
    </row>
    <row r="546" spans="3:3" ht="13.5" customHeight="1" x14ac:dyDescent="0.3">
      <c r="C546" s="3"/>
    </row>
    <row r="547" spans="3:3" ht="13.5" customHeight="1" x14ac:dyDescent="0.3">
      <c r="C547" s="3"/>
    </row>
    <row r="548" spans="3:3" ht="13.5" customHeight="1" x14ac:dyDescent="0.3">
      <c r="C548" s="3"/>
    </row>
    <row r="549" spans="3:3" ht="13.5" customHeight="1" x14ac:dyDescent="0.3">
      <c r="C549" s="3"/>
    </row>
    <row r="550" spans="3:3" ht="13.5" customHeight="1" x14ac:dyDescent="0.3">
      <c r="C550" s="3"/>
    </row>
    <row r="551" spans="3:3" ht="13.5" customHeight="1" x14ac:dyDescent="0.3">
      <c r="C551" s="3"/>
    </row>
    <row r="552" spans="3:3" ht="13.5" customHeight="1" x14ac:dyDescent="0.3">
      <c r="C552" s="3"/>
    </row>
    <row r="553" spans="3:3" ht="13.5" customHeight="1" x14ac:dyDescent="0.3">
      <c r="C553" s="3"/>
    </row>
    <row r="554" spans="3:3" ht="13.5" customHeight="1" x14ac:dyDescent="0.3">
      <c r="C554" s="3"/>
    </row>
    <row r="555" spans="3:3" ht="13.5" customHeight="1" x14ac:dyDescent="0.3">
      <c r="C555" s="3"/>
    </row>
    <row r="556" spans="3:3" ht="13.5" customHeight="1" x14ac:dyDescent="0.3">
      <c r="C556" s="3"/>
    </row>
    <row r="557" spans="3:3" ht="13.5" customHeight="1" x14ac:dyDescent="0.3">
      <c r="C557" s="3"/>
    </row>
    <row r="558" spans="3:3" ht="13.5" customHeight="1" x14ac:dyDescent="0.3">
      <c r="C558" s="3"/>
    </row>
    <row r="559" spans="3:3" ht="13.5" customHeight="1" x14ac:dyDescent="0.3">
      <c r="C559" s="3"/>
    </row>
    <row r="560" spans="3:3" ht="13.5" customHeight="1" x14ac:dyDescent="0.3">
      <c r="C560" s="3"/>
    </row>
    <row r="561" spans="3:3" ht="13.5" customHeight="1" x14ac:dyDescent="0.3">
      <c r="C561" s="3"/>
    </row>
    <row r="562" spans="3:3" ht="13.5" customHeight="1" x14ac:dyDescent="0.3">
      <c r="C562" s="3"/>
    </row>
    <row r="563" spans="3:3" ht="13.5" customHeight="1" x14ac:dyDescent="0.3">
      <c r="C563" s="3"/>
    </row>
    <row r="564" spans="3:3" ht="13.5" customHeight="1" x14ac:dyDescent="0.3">
      <c r="C564" s="3"/>
    </row>
    <row r="565" spans="3:3" ht="13.5" customHeight="1" x14ac:dyDescent="0.3">
      <c r="C565" s="3"/>
    </row>
    <row r="566" spans="3:3" ht="13.5" customHeight="1" x14ac:dyDescent="0.3">
      <c r="C566" s="3"/>
    </row>
    <row r="567" spans="3:3" ht="13.5" customHeight="1" x14ac:dyDescent="0.3">
      <c r="C567" s="3"/>
    </row>
    <row r="568" spans="3:3" ht="13.5" customHeight="1" x14ac:dyDescent="0.3">
      <c r="C568" s="3"/>
    </row>
    <row r="569" spans="3:3" ht="13.5" customHeight="1" x14ac:dyDescent="0.3">
      <c r="C569" s="3"/>
    </row>
    <row r="570" spans="3:3" ht="13.5" customHeight="1" x14ac:dyDescent="0.3">
      <c r="C570" s="3"/>
    </row>
    <row r="571" spans="3:3" ht="13.5" customHeight="1" x14ac:dyDescent="0.3">
      <c r="C571" s="3"/>
    </row>
    <row r="572" spans="3:3" ht="13.5" customHeight="1" x14ac:dyDescent="0.3">
      <c r="C572" s="3"/>
    </row>
    <row r="573" spans="3:3" ht="13.5" customHeight="1" x14ac:dyDescent="0.3">
      <c r="C573" s="3"/>
    </row>
    <row r="574" spans="3:3" ht="13.5" customHeight="1" x14ac:dyDescent="0.3">
      <c r="C574" s="3"/>
    </row>
    <row r="575" spans="3:3" ht="13.5" customHeight="1" x14ac:dyDescent="0.3">
      <c r="C575" s="3"/>
    </row>
    <row r="576" spans="3:3" ht="13.5" customHeight="1" x14ac:dyDescent="0.3">
      <c r="C576" s="3"/>
    </row>
    <row r="577" spans="3:3" ht="13.5" customHeight="1" x14ac:dyDescent="0.3">
      <c r="C577" s="3"/>
    </row>
    <row r="578" spans="3:3" ht="13.5" customHeight="1" x14ac:dyDescent="0.3">
      <c r="C578" s="3"/>
    </row>
    <row r="579" spans="3:3" ht="13.5" customHeight="1" x14ac:dyDescent="0.3">
      <c r="C579" s="3"/>
    </row>
    <row r="580" spans="3:3" ht="13.5" customHeight="1" x14ac:dyDescent="0.3">
      <c r="C580" s="3"/>
    </row>
    <row r="581" spans="3:3" ht="13.5" customHeight="1" x14ac:dyDescent="0.3">
      <c r="C581" s="3"/>
    </row>
    <row r="582" spans="3:3" ht="13.5" customHeight="1" x14ac:dyDescent="0.3">
      <c r="C582" s="3"/>
    </row>
    <row r="583" spans="3:3" ht="13.5" customHeight="1" x14ac:dyDescent="0.3">
      <c r="C583" s="3"/>
    </row>
    <row r="584" spans="3:3" ht="13.5" customHeight="1" x14ac:dyDescent="0.3">
      <c r="C584" s="3"/>
    </row>
    <row r="585" spans="3:3" ht="13.5" customHeight="1" x14ac:dyDescent="0.3">
      <c r="C585" s="3"/>
    </row>
    <row r="586" spans="3:3" ht="13.5" customHeight="1" x14ac:dyDescent="0.3">
      <c r="C586" s="3"/>
    </row>
    <row r="587" spans="3:3" ht="13.5" customHeight="1" x14ac:dyDescent="0.3">
      <c r="C587" s="3"/>
    </row>
    <row r="588" spans="3:3" ht="13.5" customHeight="1" x14ac:dyDescent="0.3">
      <c r="C588" s="3"/>
    </row>
    <row r="589" spans="3:3" ht="13.5" customHeight="1" x14ac:dyDescent="0.3">
      <c r="C589" s="3"/>
    </row>
    <row r="590" spans="3:3" ht="13.5" customHeight="1" x14ac:dyDescent="0.3">
      <c r="C590" s="3"/>
    </row>
    <row r="591" spans="3:3" ht="13.5" customHeight="1" x14ac:dyDescent="0.3">
      <c r="C591" s="3"/>
    </row>
    <row r="592" spans="3:3" ht="13.5" customHeight="1" x14ac:dyDescent="0.3">
      <c r="C592" s="3"/>
    </row>
    <row r="593" spans="3:3" ht="13.5" customHeight="1" x14ac:dyDescent="0.3">
      <c r="C593" s="3"/>
    </row>
    <row r="594" spans="3:3" ht="13.5" customHeight="1" x14ac:dyDescent="0.3">
      <c r="C594" s="3"/>
    </row>
    <row r="595" spans="3:3" ht="13.5" customHeight="1" x14ac:dyDescent="0.3">
      <c r="C595" s="3"/>
    </row>
    <row r="596" spans="3:3" ht="13.5" customHeight="1" x14ac:dyDescent="0.3">
      <c r="C596" s="3"/>
    </row>
    <row r="597" spans="3:3" ht="13.5" customHeight="1" x14ac:dyDescent="0.3">
      <c r="C597" s="3"/>
    </row>
    <row r="598" spans="3:3" ht="13.5" customHeight="1" x14ac:dyDescent="0.3">
      <c r="C598" s="3"/>
    </row>
    <row r="599" spans="3:3" ht="13.5" customHeight="1" x14ac:dyDescent="0.3">
      <c r="C599" s="3"/>
    </row>
    <row r="600" spans="3:3" ht="13.5" customHeight="1" x14ac:dyDescent="0.3">
      <c r="C600" s="3"/>
    </row>
    <row r="601" spans="3:3" ht="13.5" customHeight="1" x14ac:dyDescent="0.3">
      <c r="C601" s="3"/>
    </row>
    <row r="602" spans="3:3" ht="13.5" customHeight="1" x14ac:dyDescent="0.3">
      <c r="C602" s="3"/>
    </row>
    <row r="603" spans="3:3" ht="13.5" customHeight="1" x14ac:dyDescent="0.3">
      <c r="C603" s="3"/>
    </row>
    <row r="604" spans="3:3" ht="13.5" customHeight="1" x14ac:dyDescent="0.3">
      <c r="C604" s="3"/>
    </row>
    <row r="605" spans="3:3" ht="13.5" customHeight="1" x14ac:dyDescent="0.3">
      <c r="C605" s="3"/>
    </row>
    <row r="606" spans="3:3" ht="13.5" customHeight="1" x14ac:dyDescent="0.3">
      <c r="C606" s="3"/>
    </row>
    <row r="607" spans="3:3" ht="13.5" customHeight="1" x14ac:dyDescent="0.3">
      <c r="C607" s="3"/>
    </row>
    <row r="608" spans="3:3" ht="13.5" customHeight="1" x14ac:dyDescent="0.3">
      <c r="C608" s="3"/>
    </row>
    <row r="609" spans="3:3" ht="13.5" customHeight="1" x14ac:dyDescent="0.3">
      <c r="C609" s="3"/>
    </row>
    <row r="610" spans="3:3" ht="13.5" customHeight="1" x14ac:dyDescent="0.3">
      <c r="C610" s="3"/>
    </row>
    <row r="611" spans="3:3" ht="13.5" customHeight="1" x14ac:dyDescent="0.3">
      <c r="C611" s="3"/>
    </row>
    <row r="612" spans="3:3" ht="13.5" customHeight="1" x14ac:dyDescent="0.3">
      <c r="C612" s="3"/>
    </row>
    <row r="613" spans="3:3" ht="13.5" customHeight="1" x14ac:dyDescent="0.3">
      <c r="C613" s="3"/>
    </row>
    <row r="614" spans="3:3" ht="13.5" customHeight="1" x14ac:dyDescent="0.3">
      <c r="C614" s="3"/>
    </row>
    <row r="615" spans="3:3" ht="13.5" customHeight="1" x14ac:dyDescent="0.3">
      <c r="C615" s="3"/>
    </row>
    <row r="616" spans="3:3" ht="13.5" customHeight="1" x14ac:dyDescent="0.3">
      <c r="C616" s="3"/>
    </row>
    <row r="617" spans="3:3" ht="13.5" customHeight="1" x14ac:dyDescent="0.3">
      <c r="C617" s="3"/>
    </row>
    <row r="618" spans="3:3" ht="13.5" customHeight="1" x14ac:dyDescent="0.3">
      <c r="C618" s="3"/>
    </row>
    <row r="619" spans="3:3" ht="13.5" customHeight="1" x14ac:dyDescent="0.3">
      <c r="C619" s="3"/>
    </row>
    <row r="620" spans="3:3" ht="13.5" customHeight="1" x14ac:dyDescent="0.3">
      <c r="C620" s="3"/>
    </row>
    <row r="621" spans="3:3" ht="13.5" customHeight="1" x14ac:dyDescent="0.3">
      <c r="C621" s="3"/>
    </row>
    <row r="622" spans="3:3" ht="13.5" customHeight="1" x14ac:dyDescent="0.3">
      <c r="C622" s="3"/>
    </row>
    <row r="623" spans="3:3" ht="13.5" customHeight="1" x14ac:dyDescent="0.3">
      <c r="C623" s="3"/>
    </row>
    <row r="624" spans="3:3" ht="13.5" customHeight="1" x14ac:dyDescent="0.3">
      <c r="C624" s="3"/>
    </row>
    <row r="625" spans="3:3" ht="13.5" customHeight="1" x14ac:dyDescent="0.3">
      <c r="C625" s="3"/>
    </row>
    <row r="626" spans="3:3" ht="13.5" customHeight="1" x14ac:dyDescent="0.3">
      <c r="C626" s="3"/>
    </row>
    <row r="627" spans="3:3" ht="13.5" customHeight="1" x14ac:dyDescent="0.3">
      <c r="C627" s="3"/>
    </row>
    <row r="628" spans="3:3" ht="13.5" customHeight="1" x14ac:dyDescent="0.3">
      <c r="C628" s="3"/>
    </row>
    <row r="629" spans="3:3" ht="13.5" customHeight="1" x14ac:dyDescent="0.3">
      <c r="C629" s="3"/>
    </row>
    <row r="630" spans="3:3" ht="13.5" customHeight="1" x14ac:dyDescent="0.3">
      <c r="C630" s="3"/>
    </row>
    <row r="631" spans="3:3" ht="13.5" customHeight="1" x14ac:dyDescent="0.3">
      <c r="C631" s="3"/>
    </row>
    <row r="632" spans="3:3" ht="13.5" customHeight="1" x14ac:dyDescent="0.3">
      <c r="C632" s="3"/>
    </row>
    <row r="633" spans="3:3" ht="13.5" customHeight="1" x14ac:dyDescent="0.3">
      <c r="C633" s="3"/>
    </row>
    <row r="634" spans="3:3" ht="13.5" customHeight="1" x14ac:dyDescent="0.3">
      <c r="C634" s="3"/>
    </row>
    <row r="635" spans="3:3" ht="13.5" customHeight="1" x14ac:dyDescent="0.3">
      <c r="C635" s="3"/>
    </row>
    <row r="636" spans="3:3" ht="13.5" customHeight="1" x14ac:dyDescent="0.3">
      <c r="C636" s="3"/>
    </row>
    <row r="637" spans="3:3" ht="13.5" customHeight="1" x14ac:dyDescent="0.3">
      <c r="C637" s="3"/>
    </row>
    <row r="638" spans="3:3" ht="13.5" customHeight="1" x14ac:dyDescent="0.3">
      <c r="C638" s="3"/>
    </row>
    <row r="639" spans="3:3" ht="13.5" customHeight="1" x14ac:dyDescent="0.3">
      <c r="C639" s="3"/>
    </row>
    <row r="640" spans="3:3" ht="13.5" customHeight="1" x14ac:dyDescent="0.3">
      <c r="C640" s="3"/>
    </row>
    <row r="641" spans="3:3" ht="13.5" customHeight="1" x14ac:dyDescent="0.3">
      <c r="C641" s="3"/>
    </row>
    <row r="642" spans="3:3" ht="13.5" customHeight="1" x14ac:dyDescent="0.3">
      <c r="C642" s="3"/>
    </row>
    <row r="643" spans="3:3" ht="13.5" customHeight="1" x14ac:dyDescent="0.3">
      <c r="C643" s="3"/>
    </row>
    <row r="644" spans="3:3" ht="13.5" customHeight="1" x14ac:dyDescent="0.3">
      <c r="C644" s="3"/>
    </row>
    <row r="645" spans="3:3" ht="13.5" customHeight="1" x14ac:dyDescent="0.3">
      <c r="C645" s="3"/>
    </row>
    <row r="646" spans="3:3" ht="13.5" customHeight="1" x14ac:dyDescent="0.3">
      <c r="C646" s="3"/>
    </row>
    <row r="647" spans="3:3" ht="13.5" customHeight="1" x14ac:dyDescent="0.3">
      <c r="C647" s="3"/>
    </row>
    <row r="648" spans="3:3" ht="13.5" customHeight="1" x14ac:dyDescent="0.3">
      <c r="C648" s="3"/>
    </row>
    <row r="649" spans="3:3" ht="13.5" customHeight="1" x14ac:dyDescent="0.3">
      <c r="C649" s="3"/>
    </row>
    <row r="650" spans="3:3" ht="13.5" customHeight="1" x14ac:dyDescent="0.3">
      <c r="C650" s="3"/>
    </row>
    <row r="651" spans="3:3" ht="13.5" customHeight="1" x14ac:dyDescent="0.3">
      <c r="C651" s="3"/>
    </row>
    <row r="652" spans="3:3" ht="13.5" customHeight="1" x14ac:dyDescent="0.3">
      <c r="C652" s="3"/>
    </row>
    <row r="653" spans="3:3" ht="13.5" customHeight="1" x14ac:dyDescent="0.3">
      <c r="C653" s="3"/>
    </row>
    <row r="654" spans="3:3" ht="13.5" customHeight="1" x14ac:dyDescent="0.3">
      <c r="C654" s="3"/>
    </row>
    <row r="655" spans="3:3" ht="13.5" customHeight="1" x14ac:dyDescent="0.3">
      <c r="C655" s="3"/>
    </row>
    <row r="656" spans="3:3" ht="13.5" customHeight="1" x14ac:dyDescent="0.3">
      <c r="C656" s="3"/>
    </row>
    <row r="657" spans="3:3" ht="13.5" customHeight="1" x14ac:dyDescent="0.3">
      <c r="C657" s="3"/>
    </row>
    <row r="658" spans="3:3" ht="13.5" customHeight="1" x14ac:dyDescent="0.3">
      <c r="C658" s="3"/>
    </row>
    <row r="659" spans="3:3" ht="13.5" customHeight="1" x14ac:dyDescent="0.3">
      <c r="C659" s="3"/>
    </row>
    <row r="660" spans="3:3" ht="13.5" customHeight="1" x14ac:dyDescent="0.3">
      <c r="C660" s="3"/>
    </row>
    <row r="661" spans="3:3" ht="13.5" customHeight="1" x14ac:dyDescent="0.3">
      <c r="C661" s="3"/>
    </row>
    <row r="662" spans="3:3" ht="13.5" customHeight="1" x14ac:dyDescent="0.3">
      <c r="C662" s="3"/>
    </row>
    <row r="663" spans="3:3" ht="13.5" customHeight="1" x14ac:dyDescent="0.3">
      <c r="C663" s="3"/>
    </row>
    <row r="664" spans="3:3" ht="13.5" customHeight="1" x14ac:dyDescent="0.3">
      <c r="C664" s="3"/>
    </row>
    <row r="665" spans="3:3" ht="13.5" customHeight="1" x14ac:dyDescent="0.3">
      <c r="C665" s="3"/>
    </row>
    <row r="666" spans="3:3" ht="13.5" customHeight="1" x14ac:dyDescent="0.3">
      <c r="C666" s="3"/>
    </row>
    <row r="667" spans="3:3" ht="13.5" customHeight="1" x14ac:dyDescent="0.3">
      <c r="C667" s="3"/>
    </row>
    <row r="668" spans="3:3" ht="13.5" customHeight="1" x14ac:dyDescent="0.3">
      <c r="C668" s="3"/>
    </row>
    <row r="669" spans="3:3" ht="13.5" customHeight="1" x14ac:dyDescent="0.3">
      <c r="C669" s="3"/>
    </row>
    <row r="670" spans="3:3" ht="13.5" customHeight="1" x14ac:dyDescent="0.3">
      <c r="C670" s="3"/>
    </row>
    <row r="671" spans="3:3" ht="13.5" customHeight="1" x14ac:dyDescent="0.3">
      <c r="C671" s="3"/>
    </row>
    <row r="672" spans="3:3" ht="13.5" customHeight="1" x14ac:dyDescent="0.3">
      <c r="C672" s="3"/>
    </row>
    <row r="673" spans="3:3" ht="13.5" customHeight="1" x14ac:dyDescent="0.3">
      <c r="C673" s="3"/>
    </row>
    <row r="674" spans="3:3" ht="13.5" customHeight="1" x14ac:dyDescent="0.3">
      <c r="C674" s="3"/>
    </row>
    <row r="675" spans="3:3" ht="13.5" customHeight="1" x14ac:dyDescent="0.3">
      <c r="C675" s="3"/>
    </row>
    <row r="676" spans="3:3" ht="13.5" customHeight="1" x14ac:dyDescent="0.3">
      <c r="C676" s="3"/>
    </row>
    <row r="677" spans="3:3" ht="13.5" customHeight="1" x14ac:dyDescent="0.3">
      <c r="C677" s="3"/>
    </row>
    <row r="678" spans="3:3" ht="13.5" customHeight="1" x14ac:dyDescent="0.3">
      <c r="C678" s="3"/>
    </row>
    <row r="679" spans="3:3" ht="13.5" customHeight="1" x14ac:dyDescent="0.3">
      <c r="C679" s="3"/>
    </row>
    <row r="680" spans="3:3" ht="13.5" customHeight="1" x14ac:dyDescent="0.3">
      <c r="C680" s="3"/>
    </row>
    <row r="681" spans="3:3" ht="13.5" customHeight="1" x14ac:dyDescent="0.3">
      <c r="C681" s="3"/>
    </row>
    <row r="682" spans="3:3" ht="13.5" customHeight="1" x14ac:dyDescent="0.3">
      <c r="C682" s="3"/>
    </row>
    <row r="683" spans="3:3" ht="13.5" customHeight="1" x14ac:dyDescent="0.3">
      <c r="C683" s="3"/>
    </row>
    <row r="684" spans="3:3" ht="13.5" customHeight="1" x14ac:dyDescent="0.3">
      <c r="C684" s="3"/>
    </row>
    <row r="685" spans="3:3" ht="13.5" customHeight="1" x14ac:dyDescent="0.3">
      <c r="C685" s="3"/>
    </row>
    <row r="686" spans="3:3" ht="13.5" customHeight="1" x14ac:dyDescent="0.3">
      <c r="C686" s="3"/>
    </row>
    <row r="687" spans="3:3" ht="13.5" customHeight="1" x14ac:dyDescent="0.3">
      <c r="C687" s="3"/>
    </row>
    <row r="688" spans="3:3" ht="13.5" customHeight="1" x14ac:dyDescent="0.3">
      <c r="C688" s="3"/>
    </row>
    <row r="689" spans="3:3" ht="13.5" customHeight="1" x14ac:dyDescent="0.3">
      <c r="C689" s="3"/>
    </row>
    <row r="690" spans="3:3" ht="13.5" customHeight="1" x14ac:dyDescent="0.3">
      <c r="C690" s="3"/>
    </row>
    <row r="691" spans="3:3" ht="13.5" customHeight="1" x14ac:dyDescent="0.3">
      <c r="C691" s="3"/>
    </row>
    <row r="692" spans="3:3" ht="13.5" customHeight="1" x14ac:dyDescent="0.3">
      <c r="C692" s="3"/>
    </row>
    <row r="693" spans="3:3" ht="13.5" customHeight="1" x14ac:dyDescent="0.3">
      <c r="C693" s="3"/>
    </row>
    <row r="694" spans="3:3" ht="13.5" customHeight="1" x14ac:dyDescent="0.3">
      <c r="C694" s="3"/>
    </row>
    <row r="695" spans="3:3" ht="13.5" customHeight="1" x14ac:dyDescent="0.3">
      <c r="C695" s="3"/>
    </row>
    <row r="696" spans="3:3" ht="13.5" customHeight="1" x14ac:dyDescent="0.3">
      <c r="C696" s="3"/>
    </row>
    <row r="697" spans="3:3" ht="13.5" customHeight="1" x14ac:dyDescent="0.3">
      <c r="C697" s="3"/>
    </row>
    <row r="698" spans="3:3" ht="13.5" customHeight="1" x14ac:dyDescent="0.3">
      <c r="C698" s="3"/>
    </row>
    <row r="699" spans="3:3" ht="13.5" customHeight="1" x14ac:dyDescent="0.3">
      <c r="C699" s="3"/>
    </row>
    <row r="700" spans="3:3" ht="13.5" customHeight="1" x14ac:dyDescent="0.3">
      <c r="C700" s="3"/>
    </row>
    <row r="701" spans="3:3" ht="13.5" customHeight="1" x14ac:dyDescent="0.3">
      <c r="C701" s="3"/>
    </row>
    <row r="702" spans="3:3" ht="13.5" customHeight="1" x14ac:dyDescent="0.3">
      <c r="C702" s="3"/>
    </row>
    <row r="703" spans="3:3" ht="13.5" customHeight="1" x14ac:dyDescent="0.3">
      <c r="C703" s="3"/>
    </row>
    <row r="704" spans="3:3" ht="13.5" customHeight="1" x14ac:dyDescent="0.3">
      <c r="C704" s="3"/>
    </row>
    <row r="705" spans="3:3" ht="13.5" customHeight="1" x14ac:dyDescent="0.3">
      <c r="C705" s="3"/>
    </row>
    <row r="706" spans="3:3" ht="13.5" customHeight="1" x14ac:dyDescent="0.3">
      <c r="C706" s="3"/>
    </row>
    <row r="707" spans="3:3" ht="13.5" customHeight="1" x14ac:dyDescent="0.3">
      <c r="C707" s="3"/>
    </row>
    <row r="708" spans="3:3" ht="13.5" customHeight="1" x14ac:dyDescent="0.3">
      <c r="C708" s="3"/>
    </row>
    <row r="709" spans="3:3" ht="13.5" customHeight="1" x14ac:dyDescent="0.3">
      <c r="C709" s="3"/>
    </row>
    <row r="710" spans="3:3" ht="13.5" customHeight="1" x14ac:dyDescent="0.3">
      <c r="C710" s="3"/>
    </row>
    <row r="711" spans="3:3" ht="13.5" customHeight="1" x14ac:dyDescent="0.3">
      <c r="C711" s="3"/>
    </row>
    <row r="712" spans="3:3" ht="13.5" customHeight="1" x14ac:dyDescent="0.3">
      <c r="C712" s="3"/>
    </row>
    <row r="713" spans="3:3" ht="13.5" customHeight="1" x14ac:dyDescent="0.3">
      <c r="C713" s="3"/>
    </row>
    <row r="714" spans="3:3" ht="13.5" customHeight="1" x14ac:dyDescent="0.3">
      <c r="C714" s="3"/>
    </row>
    <row r="715" spans="3:3" ht="13.5" customHeight="1" x14ac:dyDescent="0.3">
      <c r="C715" s="3"/>
    </row>
    <row r="716" spans="3:3" ht="13.5" customHeight="1" x14ac:dyDescent="0.3">
      <c r="C716" s="3"/>
    </row>
    <row r="717" spans="3:3" ht="13.5" customHeight="1" x14ac:dyDescent="0.3">
      <c r="C717" s="3"/>
    </row>
    <row r="718" spans="3:3" ht="13.5" customHeight="1" x14ac:dyDescent="0.3">
      <c r="C718" s="3"/>
    </row>
    <row r="719" spans="3:3" ht="13.5" customHeight="1" x14ac:dyDescent="0.3">
      <c r="C719" s="3"/>
    </row>
    <row r="720" spans="3:3" ht="13.5" customHeight="1" x14ac:dyDescent="0.3">
      <c r="C720" s="3"/>
    </row>
    <row r="721" spans="3:3" ht="13.5" customHeight="1" x14ac:dyDescent="0.3">
      <c r="C721" s="3"/>
    </row>
    <row r="722" spans="3:3" ht="13.5" customHeight="1" x14ac:dyDescent="0.3">
      <c r="C722" s="3"/>
    </row>
    <row r="723" spans="3:3" ht="13.5" customHeight="1" x14ac:dyDescent="0.3">
      <c r="C723" s="3"/>
    </row>
    <row r="724" spans="3:3" ht="13.5" customHeight="1" x14ac:dyDescent="0.3">
      <c r="C724" s="3"/>
    </row>
    <row r="725" spans="3:3" ht="13.5" customHeight="1" x14ac:dyDescent="0.3">
      <c r="C725" s="3"/>
    </row>
    <row r="726" spans="3:3" ht="13.5" customHeight="1" x14ac:dyDescent="0.3">
      <c r="C726" s="3"/>
    </row>
    <row r="727" spans="3:3" ht="13.5" customHeight="1" x14ac:dyDescent="0.3">
      <c r="C727" s="3"/>
    </row>
    <row r="728" spans="3:3" ht="13.5" customHeight="1" x14ac:dyDescent="0.3">
      <c r="C728" s="3"/>
    </row>
    <row r="729" spans="3:3" ht="13.5" customHeight="1" x14ac:dyDescent="0.3">
      <c r="C729" s="3"/>
    </row>
    <row r="730" spans="3:3" ht="13.5" customHeight="1" x14ac:dyDescent="0.3">
      <c r="C730" s="3"/>
    </row>
    <row r="731" spans="3:3" ht="13.5" customHeight="1" x14ac:dyDescent="0.3">
      <c r="C731" s="3"/>
    </row>
    <row r="732" spans="3:3" ht="13.5" customHeight="1" x14ac:dyDescent="0.3">
      <c r="C732" s="3"/>
    </row>
    <row r="733" spans="3:3" ht="13.5" customHeight="1" x14ac:dyDescent="0.3">
      <c r="C733" s="3"/>
    </row>
    <row r="734" spans="3:3" ht="13.5" customHeight="1" x14ac:dyDescent="0.3">
      <c r="C734" s="3"/>
    </row>
    <row r="735" spans="3:3" ht="13.5" customHeight="1" x14ac:dyDescent="0.3">
      <c r="C735" s="3"/>
    </row>
    <row r="736" spans="3:3" ht="13.5" customHeight="1" x14ac:dyDescent="0.3">
      <c r="C736" s="3"/>
    </row>
    <row r="737" spans="3:3" ht="13.5" customHeight="1" x14ac:dyDescent="0.3">
      <c r="C737" s="3"/>
    </row>
    <row r="738" spans="3:3" ht="13.5" customHeight="1" x14ac:dyDescent="0.3">
      <c r="C738" s="3"/>
    </row>
    <row r="739" spans="3:3" ht="13.5" customHeight="1" x14ac:dyDescent="0.3">
      <c r="C739" s="3"/>
    </row>
    <row r="740" spans="3:3" ht="13.5" customHeight="1" x14ac:dyDescent="0.3">
      <c r="C740" s="3"/>
    </row>
    <row r="741" spans="3:3" ht="13.5" customHeight="1" x14ac:dyDescent="0.3">
      <c r="C741" s="3"/>
    </row>
    <row r="742" spans="3:3" ht="13.5" customHeight="1" x14ac:dyDescent="0.3">
      <c r="C742" s="3"/>
    </row>
    <row r="743" spans="3:3" ht="13.5" customHeight="1" x14ac:dyDescent="0.3">
      <c r="C743" s="3"/>
    </row>
    <row r="744" spans="3:3" ht="13.5" customHeight="1" x14ac:dyDescent="0.3">
      <c r="C744" s="3"/>
    </row>
    <row r="745" spans="3:3" ht="13.5" customHeight="1" x14ac:dyDescent="0.3">
      <c r="C745" s="3"/>
    </row>
    <row r="746" spans="3:3" ht="13.5" customHeight="1" x14ac:dyDescent="0.3">
      <c r="C746" s="3"/>
    </row>
    <row r="747" spans="3:3" ht="13.5" customHeight="1" x14ac:dyDescent="0.3">
      <c r="C747" s="3"/>
    </row>
    <row r="748" spans="3:3" ht="13.5" customHeight="1" x14ac:dyDescent="0.3">
      <c r="C748" s="3"/>
    </row>
    <row r="749" spans="3:3" ht="13.5" customHeight="1" x14ac:dyDescent="0.3">
      <c r="C749" s="3"/>
    </row>
    <row r="750" spans="3:3" ht="13.5" customHeight="1" x14ac:dyDescent="0.3">
      <c r="C750" s="3"/>
    </row>
    <row r="751" spans="3:3" ht="13.5" customHeight="1" x14ac:dyDescent="0.3">
      <c r="C751" s="3"/>
    </row>
    <row r="752" spans="3:3" ht="13.5" customHeight="1" x14ac:dyDescent="0.3">
      <c r="C752" s="3"/>
    </row>
    <row r="753" spans="3:3" ht="13.5" customHeight="1" x14ac:dyDescent="0.3">
      <c r="C753" s="3"/>
    </row>
    <row r="754" spans="3:3" ht="13.5" customHeight="1" x14ac:dyDescent="0.3">
      <c r="C754" s="3"/>
    </row>
    <row r="755" spans="3:3" ht="13.5" customHeight="1" x14ac:dyDescent="0.3">
      <c r="C755" s="3"/>
    </row>
    <row r="756" spans="3:3" ht="13.5" customHeight="1" x14ac:dyDescent="0.3">
      <c r="C756" s="3"/>
    </row>
    <row r="757" spans="3:3" ht="13.5" customHeight="1" x14ac:dyDescent="0.3">
      <c r="C757" s="3"/>
    </row>
    <row r="758" spans="3:3" ht="13.5" customHeight="1" x14ac:dyDescent="0.3">
      <c r="C758" s="3"/>
    </row>
    <row r="759" spans="3:3" ht="13.5" customHeight="1" x14ac:dyDescent="0.3">
      <c r="C759" s="3"/>
    </row>
    <row r="760" spans="3:3" ht="13.5" customHeight="1" x14ac:dyDescent="0.3">
      <c r="C760" s="3"/>
    </row>
    <row r="761" spans="3:3" ht="13.5" customHeight="1" x14ac:dyDescent="0.3">
      <c r="C761" s="3"/>
    </row>
    <row r="762" spans="3:3" ht="13.5" customHeight="1" x14ac:dyDescent="0.3">
      <c r="C762" s="3"/>
    </row>
    <row r="763" spans="3:3" ht="13.5" customHeight="1" x14ac:dyDescent="0.3">
      <c r="C763" s="3"/>
    </row>
    <row r="764" spans="3:3" ht="13.5" customHeight="1" x14ac:dyDescent="0.3">
      <c r="C764" s="3"/>
    </row>
    <row r="765" spans="3:3" ht="13.5" customHeight="1" x14ac:dyDescent="0.3">
      <c r="C765" s="3"/>
    </row>
    <row r="766" spans="3:3" ht="13.5" customHeight="1" x14ac:dyDescent="0.3">
      <c r="C766" s="3"/>
    </row>
    <row r="767" spans="3:3" ht="13.5" customHeight="1" x14ac:dyDescent="0.3">
      <c r="C767" s="3"/>
    </row>
    <row r="768" spans="3:3" ht="13.5" customHeight="1" x14ac:dyDescent="0.3">
      <c r="C768" s="3"/>
    </row>
    <row r="769" spans="3:3" ht="13.5" customHeight="1" x14ac:dyDescent="0.3">
      <c r="C769" s="3"/>
    </row>
    <row r="770" spans="3:3" ht="13.5" customHeight="1" x14ac:dyDescent="0.3">
      <c r="C770" s="3"/>
    </row>
    <row r="771" spans="3:3" ht="13.5" customHeight="1" x14ac:dyDescent="0.3">
      <c r="C771" s="3"/>
    </row>
    <row r="772" spans="3:3" ht="13.5" customHeight="1" x14ac:dyDescent="0.3">
      <c r="C772" s="3"/>
    </row>
    <row r="773" spans="3:3" ht="13.5" customHeight="1" x14ac:dyDescent="0.3">
      <c r="C773" s="3"/>
    </row>
    <row r="774" spans="3:3" ht="13.5" customHeight="1" x14ac:dyDescent="0.3">
      <c r="C774" s="3"/>
    </row>
    <row r="775" spans="3:3" ht="13.5" customHeight="1" x14ac:dyDescent="0.3">
      <c r="C775" s="3"/>
    </row>
    <row r="776" spans="3:3" ht="13.5" customHeight="1" x14ac:dyDescent="0.3">
      <c r="C776" s="3"/>
    </row>
    <row r="777" spans="3:3" ht="13.5" customHeight="1" x14ac:dyDescent="0.3">
      <c r="C777" s="3"/>
    </row>
    <row r="778" spans="3:3" ht="13.5" customHeight="1" x14ac:dyDescent="0.3">
      <c r="C778" s="3"/>
    </row>
    <row r="779" spans="3:3" ht="13.5" customHeight="1" x14ac:dyDescent="0.3">
      <c r="C779" s="3"/>
    </row>
    <row r="780" spans="3:3" ht="13.5" customHeight="1" x14ac:dyDescent="0.3">
      <c r="C780" s="3"/>
    </row>
    <row r="781" spans="3:3" ht="13.5" customHeight="1" x14ac:dyDescent="0.3">
      <c r="C781" s="3"/>
    </row>
    <row r="782" spans="3:3" ht="13.5" customHeight="1" x14ac:dyDescent="0.3">
      <c r="C782" s="3"/>
    </row>
    <row r="783" spans="3:3" ht="13.5" customHeight="1" x14ac:dyDescent="0.3">
      <c r="C783" s="3"/>
    </row>
    <row r="784" spans="3:3" ht="13.5" customHeight="1" x14ac:dyDescent="0.3">
      <c r="C784" s="3"/>
    </row>
    <row r="785" spans="3:3" ht="13.5" customHeight="1" x14ac:dyDescent="0.3">
      <c r="C785" s="3"/>
    </row>
    <row r="786" spans="3:3" ht="13.5" customHeight="1" x14ac:dyDescent="0.3">
      <c r="C786" s="3"/>
    </row>
    <row r="787" spans="3:3" ht="13.5" customHeight="1" x14ac:dyDescent="0.3">
      <c r="C787" s="3"/>
    </row>
    <row r="788" spans="3:3" ht="13.5" customHeight="1" x14ac:dyDescent="0.3">
      <c r="C788" s="3"/>
    </row>
    <row r="789" spans="3:3" ht="13.5" customHeight="1" x14ac:dyDescent="0.3">
      <c r="C789" s="3"/>
    </row>
    <row r="790" spans="3:3" ht="13.5" customHeight="1" x14ac:dyDescent="0.3">
      <c r="C790" s="3"/>
    </row>
    <row r="791" spans="3:3" ht="13.5" customHeight="1" x14ac:dyDescent="0.3">
      <c r="C791" s="3"/>
    </row>
    <row r="792" spans="3:3" ht="13.5" customHeight="1" x14ac:dyDescent="0.3">
      <c r="C792" s="3"/>
    </row>
    <row r="793" spans="3:3" ht="13.5" customHeight="1" x14ac:dyDescent="0.3">
      <c r="C793" s="3"/>
    </row>
    <row r="794" spans="3:3" ht="13.5" customHeight="1" x14ac:dyDescent="0.3">
      <c r="C794" s="3"/>
    </row>
    <row r="795" spans="3:3" ht="13.5" customHeight="1" x14ac:dyDescent="0.3">
      <c r="C795" s="3"/>
    </row>
    <row r="796" spans="3:3" ht="13.5" customHeight="1" x14ac:dyDescent="0.3">
      <c r="C796" s="3"/>
    </row>
    <row r="797" spans="3:3" ht="13.5" customHeight="1" x14ac:dyDescent="0.3">
      <c r="C797" s="3"/>
    </row>
    <row r="798" spans="3:3" ht="13.5" customHeight="1" x14ac:dyDescent="0.3">
      <c r="C798" s="3"/>
    </row>
    <row r="799" spans="3:3" ht="13.5" customHeight="1" x14ac:dyDescent="0.3">
      <c r="C799" s="3"/>
    </row>
    <row r="800" spans="3:3" ht="13.5" customHeight="1" x14ac:dyDescent="0.3">
      <c r="C800" s="3"/>
    </row>
    <row r="801" spans="3:3" ht="13.5" customHeight="1" x14ac:dyDescent="0.3">
      <c r="C801" s="3"/>
    </row>
    <row r="802" spans="3:3" ht="13.5" customHeight="1" x14ac:dyDescent="0.3">
      <c r="C802" s="3"/>
    </row>
    <row r="803" spans="3:3" ht="13.5" customHeight="1" x14ac:dyDescent="0.3">
      <c r="C803" s="3"/>
    </row>
    <row r="804" spans="3:3" ht="13.5" customHeight="1" x14ac:dyDescent="0.3">
      <c r="C804" s="3"/>
    </row>
    <row r="805" spans="3:3" ht="13.5" customHeight="1" x14ac:dyDescent="0.3">
      <c r="C805" s="3"/>
    </row>
    <row r="806" spans="3:3" ht="13.5" customHeight="1" x14ac:dyDescent="0.3">
      <c r="C806" s="3"/>
    </row>
    <row r="807" spans="3:3" ht="13.5" customHeight="1" x14ac:dyDescent="0.3">
      <c r="C807" s="3"/>
    </row>
    <row r="808" spans="3:3" ht="13.5" customHeight="1" x14ac:dyDescent="0.3">
      <c r="C808" s="3"/>
    </row>
    <row r="809" spans="3:3" ht="13.5" customHeight="1" x14ac:dyDescent="0.3">
      <c r="C809" s="3"/>
    </row>
    <row r="810" spans="3:3" ht="13.5" customHeight="1" x14ac:dyDescent="0.3">
      <c r="C810" s="3"/>
    </row>
    <row r="811" spans="3:3" ht="13.5" customHeight="1" x14ac:dyDescent="0.3">
      <c r="C811" s="3"/>
    </row>
    <row r="812" spans="3:3" ht="13.5" customHeight="1" x14ac:dyDescent="0.3">
      <c r="C812" s="3"/>
    </row>
    <row r="813" spans="3:3" ht="13.5" customHeight="1" x14ac:dyDescent="0.3">
      <c r="C813" s="3"/>
    </row>
    <row r="814" spans="3:3" ht="13.5" customHeight="1" x14ac:dyDescent="0.3">
      <c r="C814" s="3"/>
    </row>
    <row r="815" spans="3:3" ht="13.5" customHeight="1" x14ac:dyDescent="0.3">
      <c r="C815" s="3"/>
    </row>
    <row r="816" spans="3:3" ht="13.5" customHeight="1" x14ac:dyDescent="0.3">
      <c r="C816" s="3"/>
    </row>
    <row r="817" spans="3:3" ht="13.5" customHeight="1" x14ac:dyDescent="0.3">
      <c r="C817" s="3"/>
    </row>
    <row r="818" spans="3:3" ht="13.5" customHeight="1" x14ac:dyDescent="0.3">
      <c r="C818" s="3"/>
    </row>
    <row r="819" spans="3:3" ht="13.5" customHeight="1" x14ac:dyDescent="0.3">
      <c r="C819" s="3"/>
    </row>
    <row r="820" spans="3:3" ht="13.5" customHeight="1" x14ac:dyDescent="0.3">
      <c r="C820" s="3"/>
    </row>
    <row r="821" spans="3:3" ht="13.5" customHeight="1" x14ac:dyDescent="0.3">
      <c r="C821" s="3"/>
    </row>
    <row r="822" spans="3:3" ht="13.5" customHeight="1" x14ac:dyDescent="0.3">
      <c r="C822" s="3"/>
    </row>
    <row r="823" spans="3:3" ht="13.5" customHeight="1" x14ac:dyDescent="0.3">
      <c r="C823" s="3"/>
    </row>
    <row r="824" spans="3:3" ht="13.5" customHeight="1" x14ac:dyDescent="0.3">
      <c r="C824" s="3"/>
    </row>
    <row r="825" spans="3:3" ht="13.5" customHeight="1" x14ac:dyDescent="0.3">
      <c r="C825" s="3"/>
    </row>
    <row r="826" spans="3:3" ht="13.5" customHeight="1" x14ac:dyDescent="0.3">
      <c r="C826" s="3"/>
    </row>
    <row r="827" spans="3:3" ht="13.5" customHeight="1" x14ac:dyDescent="0.3">
      <c r="C827" s="3"/>
    </row>
    <row r="828" spans="3:3" ht="13.5" customHeight="1" x14ac:dyDescent="0.3">
      <c r="C828" s="3"/>
    </row>
    <row r="829" spans="3:3" ht="13.5" customHeight="1" x14ac:dyDescent="0.3">
      <c r="C829" s="3"/>
    </row>
    <row r="830" spans="3:3" ht="13.5" customHeight="1" x14ac:dyDescent="0.3">
      <c r="C830" s="3"/>
    </row>
    <row r="831" spans="3:3" ht="13.5" customHeight="1" x14ac:dyDescent="0.3">
      <c r="C831" s="3"/>
    </row>
    <row r="832" spans="3:3" ht="13.5" customHeight="1" x14ac:dyDescent="0.3">
      <c r="C832" s="3"/>
    </row>
    <row r="833" spans="3:3" ht="13.5" customHeight="1" x14ac:dyDescent="0.3">
      <c r="C833" s="3"/>
    </row>
    <row r="834" spans="3:3" ht="13.5" customHeight="1" x14ac:dyDescent="0.3">
      <c r="C834" s="3"/>
    </row>
    <row r="835" spans="3:3" ht="13.5" customHeight="1" x14ac:dyDescent="0.3">
      <c r="C835" s="3"/>
    </row>
    <row r="836" spans="3:3" ht="13.5" customHeight="1" x14ac:dyDescent="0.3">
      <c r="C836" s="3"/>
    </row>
    <row r="837" spans="3:3" ht="13.5" customHeight="1" x14ac:dyDescent="0.3">
      <c r="C837" s="3"/>
    </row>
    <row r="838" spans="3:3" ht="13.5" customHeight="1" x14ac:dyDescent="0.3">
      <c r="C838" s="3"/>
    </row>
    <row r="839" spans="3:3" ht="13.5" customHeight="1" x14ac:dyDescent="0.3">
      <c r="C839" s="3"/>
    </row>
    <row r="840" spans="3:3" ht="13.5" customHeight="1" x14ac:dyDescent="0.3">
      <c r="C840" s="3"/>
    </row>
    <row r="841" spans="3:3" ht="13.5" customHeight="1" x14ac:dyDescent="0.3">
      <c r="C841" s="3"/>
    </row>
    <row r="842" spans="3:3" ht="13.5" customHeight="1" x14ac:dyDescent="0.3">
      <c r="C842" s="3"/>
    </row>
    <row r="843" spans="3:3" ht="13.5" customHeight="1" x14ac:dyDescent="0.3">
      <c r="C843" s="3"/>
    </row>
    <row r="844" spans="3:3" ht="13.5" customHeight="1" x14ac:dyDescent="0.3">
      <c r="C844" s="3"/>
    </row>
    <row r="845" spans="3:3" ht="13.5" customHeight="1" x14ac:dyDescent="0.3">
      <c r="C845" s="3"/>
    </row>
    <row r="846" spans="3:3" ht="13.5" customHeight="1" x14ac:dyDescent="0.3">
      <c r="C846" s="3"/>
    </row>
    <row r="847" spans="3:3" ht="13.5" customHeight="1" x14ac:dyDescent="0.3">
      <c r="C847" s="3"/>
    </row>
    <row r="848" spans="3:3" ht="13.5" customHeight="1" x14ac:dyDescent="0.3">
      <c r="C848" s="3"/>
    </row>
    <row r="849" spans="3:3" ht="13.5" customHeight="1" x14ac:dyDescent="0.3">
      <c r="C849" s="3"/>
    </row>
    <row r="850" spans="3:3" ht="13.5" customHeight="1" x14ac:dyDescent="0.3">
      <c r="C850" s="3"/>
    </row>
    <row r="851" spans="3:3" ht="13.5" customHeight="1" x14ac:dyDescent="0.3">
      <c r="C851" s="3"/>
    </row>
    <row r="852" spans="3:3" ht="13.5" customHeight="1" x14ac:dyDescent="0.3">
      <c r="C852" s="3"/>
    </row>
    <row r="853" spans="3:3" ht="13.5" customHeight="1" x14ac:dyDescent="0.3">
      <c r="C853" s="3"/>
    </row>
    <row r="854" spans="3:3" ht="13.5" customHeight="1" x14ac:dyDescent="0.3">
      <c r="C854" s="3"/>
    </row>
    <row r="855" spans="3:3" ht="13.5" customHeight="1" x14ac:dyDescent="0.3">
      <c r="C855" s="3"/>
    </row>
    <row r="856" spans="3:3" ht="13.5" customHeight="1" x14ac:dyDescent="0.3">
      <c r="C856" s="3"/>
    </row>
    <row r="857" spans="3:3" ht="13.5" customHeight="1" x14ac:dyDescent="0.3">
      <c r="C857" s="3"/>
    </row>
    <row r="858" spans="3:3" ht="13.5" customHeight="1" x14ac:dyDescent="0.3">
      <c r="C858" s="3"/>
    </row>
    <row r="859" spans="3:3" ht="13.5" customHeight="1" x14ac:dyDescent="0.3">
      <c r="C859" s="3"/>
    </row>
    <row r="860" spans="3:3" ht="13.5" customHeight="1" x14ac:dyDescent="0.3">
      <c r="C860" s="3"/>
    </row>
    <row r="861" spans="3:3" ht="13.5" customHeight="1" x14ac:dyDescent="0.3">
      <c r="C861" s="3"/>
    </row>
    <row r="862" spans="3:3" ht="13.5" customHeight="1" x14ac:dyDescent="0.3">
      <c r="C862" s="3"/>
    </row>
    <row r="863" spans="3:3" ht="13.5" customHeight="1" x14ac:dyDescent="0.3">
      <c r="C863" s="3"/>
    </row>
    <row r="864" spans="3:3" ht="13.5" customHeight="1" x14ac:dyDescent="0.3">
      <c r="C864" s="3"/>
    </row>
    <row r="865" spans="3:3" ht="13.5" customHeight="1" x14ac:dyDescent="0.3">
      <c r="C865" s="3"/>
    </row>
    <row r="866" spans="3:3" ht="13.5" customHeight="1" x14ac:dyDescent="0.3">
      <c r="C866" s="3"/>
    </row>
    <row r="867" spans="3:3" ht="13.5" customHeight="1" x14ac:dyDescent="0.3">
      <c r="C867" s="3"/>
    </row>
    <row r="868" spans="3:3" ht="13.5" customHeight="1" x14ac:dyDescent="0.3">
      <c r="C868" s="3"/>
    </row>
    <row r="869" spans="3:3" ht="13.5" customHeight="1" x14ac:dyDescent="0.3">
      <c r="C869" s="3"/>
    </row>
    <row r="870" spans="3:3" ht="13.5" customHeight="1" x14ac:dyDescent="0.3">
      <c r="C870" s="3"/>
    </row>
    <row r="871" spans="3:3" ht="13.5" customHeight="1" x14ac:dyDescent="0.3">
      <c r="C871" s="3"/>
    </row>
    <row r="872" spans="3:3" ht="13.5" customHeight="1" x14ac:dyDescent="0.3">
      <c r="C872" s="3"/>
    </row>
    <row r="873" spans="3:3" ht="13.5" customHeight="1" x14ac:dyDescent="0.3">
      <c r="C873" s="3"/>
    </row>
    <row r="874" spans="3:3" ht="13.5" customHeight="1" x14ac:dyDescent="0.3">
      <c r="C874" s="3"/>
    </row>
    <row r="875" spans="3:3" ht="13.5" customHeight="1" x14ac:dyDescent="0.3">
      <c r="C875" s="3"/>
    </row>
    <row r="876" spans="3:3" ht="13.5" customHeight="1" x14ac:dyDescent="0.3">
      <c r="C876" s="3"/>
    </row>
    <row r="877" spans="3:3" ht="13.5" customHeight="1" x14ac:dyDescent="0.3">
      <c r="C877" s="3"/>
    </row>
    <row r="878" spans="3:3" ht="13.5" customHeight="1" x14ac:dyDescent="0.3">
      <c r="C878" s="3"/>
    </row>
    <row r="879" spans="3:3" ht="13.5" customHeight="1" x14ac:dyDescent="0.3">
      <c r="C879" s="3"/>
    </row>
    <row r="880" spans="3:3" ht="13.5" customHeight="1" x14ac:dyDescent="0.3">
      <c r="C880" s="3"/>
    </row>
    <row r="881" spans="3:3" ht="13.5" customHeight="1" x14ac:dyDescent="0.3">
      <c r="C881" s="3"/>
    </row>
    <row r="882" spans="3:3" ht="13.5" customHeight="1" x14ac:dyDescent="0.3">
      <c r="C882" s="3"/>
    </row>
    <row r="883" spans="3:3" ht="13.5" customHeight="1" x14ac:dyDescent="0.3">
      <c r="C883" s="3"/>
    </row>
    <row r="884" spans="3:3" ht="13.5" customHeight="1" x14ac:dyDescent="0.3">
      <c r="C884" s="3"/>
    </row>
    <row r="885" spans="3:3" ht="13.5" customHeight="1" x14ac:dyDescent="0.3">
      <c r="C885" s="3"/>
    </row>
    <row r="886" spans="3:3" ht="13.5" customHeight="1" x14ac:dyDescent="0.3">
      <c r="C886" s="3"/>
    </row>
    <row r="887" spans="3:3" ht="13.5" customHeight="1" x14ac:dyDescent="0.3">
      <c r="C887" s="3"/>
    </row>
    <row r="888" spans="3:3" ht="13.5" customHeight="1" x14ac:dyDescent="0.3">
      <c r="C888" s="3"/>
    </row>
    <row r="889" spans="3:3" ht="13.5" customHeight="1" x14ac:dyDescent="0.3">
      <c r="C889" s="3"/>
    </row>
    <row r="890" spans="3:3" ht="13.5" customHeight="1" x14ac:dyDescent="0.3">
      <c r="C890" s="3"/>
    </row>
    <row r="891" spans="3:3" ht="13.5" customHeight="1" x14ac:dyDescent="0.3">
      <c r="C891" s="3"/>
    </row>
    <row r="892" spans="3:3" ht="13.5" customHeight="1" x14ac:dyDescent="0.3">
      <c r="C892" s="3"/>
    </row>
    <row r="893" spans="3:3" ht="13.5" customHeight="1" x14ac:dyDescent="0.3">
      <c r="C893" s="3"/>
    </row>
    <row r="894" spans="3:3" ht="13.5" customHeight="1" x14ac:dyDescent="0.3">
      <c r="C894" s="3"/>
    </row>
    <row r="895" spans="3:3" ht="13.5" customHeight="1" x14ac:dyDescent="0.3">
      <c r="C895" s="3"/>
    </row>
    <row r="896" spans="3:3" ht="13.5" customHeight="1" x14ac:dyDescent="0.3">
      <c r="C896" s="3"/>
    </row>
    <row r="897" spans="3:3" ht="13.5" customHeight="1" x14ac:dyDescent="0.3">
      <c r="C897" s="3"/>
    </row>
    <row r="898" spans="3:3" ht="13.5" customHeight="1" x14ac:dyDescent="0.3">
      <c r="C898" s="3"/>
    </row>
    <row r="899" spans="3:3" ht="13.5" customHeight="1" x14ac:dyDescent="0.3">
      <c r="C899" s="3"/>
    </row>
    <row r="900" spans="3:3" ht="13.5" customHeight="1" x14ac:dyDescent="0.3">
      <c r="C900" s="3"/>
    </row>
    <row r="901" spans="3:3" ht="13.5" customHeight="1" x14ac:dyDescent="0.3">
      <c r="C901" s="3"/>
    </row>
    <row r="902" spans="3:3" ht="13.5" customHeight="1" x14ac:dyDescent="0.3">
      <c r="C902" s="3"/>
    </row>
    <row r="903" spans="3:3" ht="13.5" customHeight="1" x14ac:dyDescent="0.3">
      <c r="C903" s="3"/>
    </row>
    <row r="904" spans="3:3" ht="13.5" customHeight="1" x14ac:dyDescent="0.3">
      <c r="C904" s="3"/>
    </row>
    <row r="905" spans="3:3" ht="13.5" customHeight="1" x14ac:dyDescent="0.3">
      <c r="C905" s="3"/>
    </row>
    <row r="906" spans="3:3" ht="13.5" customHeight="1" x14ac:dyDescent="0.3">
      <c r="C906" s="3"/>
    </row>
    <row r="907" spans="3:3" ht="13.5" customHeight="1" x14ac:dyDescent="0.3">
      <c r="C907" s="3"/>
    </row>
    <row r="908" spans="3:3" ht="13.5" customHeight="1" x14ac:dyDescent="0.3">
      <c r="C908" s="3"/>
    </row>
    <row r="909" spans="3:3" ht="13.5" customHeight="1" x14ac:dyDescent="0.3">
      <c r="C909" s="3"/>
    </row>
    <row r="910" spans="3:3" ht="13.5" customHeight="1" x14ac:dyDescent="0.3">
      <c r="C910" s="3"/>
    </row>
    <row r="911" spans="3:3" ht="13.5" customHeight="1" x14ac:dyDescent="0.3">
      <c r="C911" s="3"/>
    </row>
    <row r="912" spans="3:3" ht="13.5" customHeight="1" x14ac:dyDescent="0.3">
      <c r="C912" s="3"/>
    </row>
    <row r="913" spans="3:3" ht="13.5" customHeight="1" x14ac:dyDescent="0.3">
      <c r="C913" s="3"/>
    </row>
    <row r="914" spans="3:3" ht="13.5" customHeight="1" x14ac:dyDescent="0.3">
      <c r="C914" s="3"/>
    </row>
    <row r="915" spans="3:3" ht="13.5" customHeight="1" x14ac:dyDescent="0.3">
      <c r="C915" s="3"/>
    </row>
    <row r="916" spans="3:3" ht="13.5" customHeight="1" x14ac:dyDescent="0.3">
      <c r="C916" s="3"/>
    </row>
    <row r="917" spans="3:3" ht="13.5" customHeight="1" x14ac:dyDescent="0.3">
      <c r="C917" s="3"/>
    </row>
    <row r="918" spans="3:3" ht="13.5" customHeight="1" x14ac:dyDescent="0.3">
      <c r="C918" s="3"/>
    </row>
    <row r="919" spans="3:3" ht="13.5" customHeight="1" x14ac:dyDescent="0.3">
      <c r="C919" s="3"/>
    </row>
    <row r="920" spans="3:3" ht="13.5" customHeight="1" x14ac:dyDescent="0.3">
      <c r="C920" s="3"/>
    </row>
    <row r="921" spans="3:3" ht="13.5" customHeight="1" x14ac:dyDescent="0.3">
      <c r="C921" s="3"/>
    </row>
    <row r="922" spans="3:3" ht="13.5" customHeight="1" x14ac:dyDescent="0.3">
      <c r="C922" s="3"/>
    </row>
    <row r="923" spans="3:3" ht="13.5" customHeight="1" x14ac:dyDescent="0.3">
      <c r="C923" s="3"/>
    </row>
    <row r="924" spans="3:3" ht="13.5" customHeight="1" x14ac:dyDescent="0.3">
      <c r="C924" s="3"/>
    </row>
    <row r="925" spans="3:3" ht="13.5" customHeight="1" x14ac:dyDescent="0.3">
      <c r="C925" s="3"/>
    </row>
    <row r="926" spans="3:3" ht="13.5" customHeight="1" x14ac:dyDescent="0.3">
      <c r="C926" s="3"/>
    </row>
    <row r="927" spans="3:3" ht="13.5" customHeight="1" x14ac:dyDescent="0.3">
      <c r="C927" s="3"/>
    </row>
    <row r="928" spans="3:3" ht="13.5" customHeight="1" x14ac:dyDescent="0.3">
      <c r="C928" s="3"/>
    </row>
    <row r="929" spans="3:3" ht="13.5" customHeight="1" x14ac:dyDescent="0.3">
      <c r="C929" s="3"/>
    </row>
    <row r="930" spans="3:3" ht="13.5" customHeight="1" x14ac:dyDescent="0.3">
      <c r="C930" s="3"/>
    </row>
    <row r="931" spans="3:3" ht="13.5" customHeight="1" x14ac:dyDescent="0.3">
      <c r="C931" s="3"/>
    </row>
    <row r="932" spans="3:3" ht="13.5" customHeight="1" x14ac:dyDescent="0.3">
      <c r="C932" s="3"/>
    </row>
    <row r="933" spans="3:3" ht="13.5" customHeight="1" x14ac:dyDescent="0.3">
      <c r="C933" s="3"/>
    </row>
    <row r="934" spans="3:3" ht="13.5" customHeight="1" x14ac:dyDescent="0.3">
      <c r="C934" s="3"/>
    </row>
    <row r="935" spans="3:3" ht="13.5" customHeight="1" x14ac:dyDescent="0.3">
      <c r="C935" s="3"/>
    </row>
    <row r="936" spans="3:3" ht="13.5" customHeight="1" x14ac:dyDescent="0.3">
      <c r="C936" s="3"/>
    </row>
    <row r="937" spans="3:3" ht="13.5" customHeight="1" x14ac:dyDescent="0.3">
      <c r="C937" s="3"/>
    </row>
    <row r="938" spans="3:3" ht="13.5" customHeight="1" x14ac:dyDescent="0.3">
      <c r="C938" s="3"/>
    </row>
    <row r="939" spans="3:3" ht="13.5" customHeight="1" x14ac:dyDescent="0.3">
      <c r="C939" s="3"/>
    </row>
    <row r="940" spans="3:3" ht="13.5" customHeight="1" x14ac:dyDescent="0.3">
      <c r="C940" s="3"/>
    </row>
    <row r="941" spans="3:3" ht="13.5" customHeight="1" x14ac:dyDescent="0.3">
      <c r="C941" s="3"/>
    </row>
    <row r="942" spans="3:3" ht="13.5" customHeight="1" x14ac:dyDescent="0.3">
      <c r="C942" s="3"/>
    </row>
    <row r="943" spans="3:3" ht="13.5" customHeight="1" x14ac:dyDescent="0.3">
      <c r="C943" s="3"/>
    </row>
    <row r="944" spans="3:3" ht="13.5" customHeight="1" x14ac:dyDescent="0.3">
      <c r="C944" s="3"/>
    </row>
    <row r="945" spans="3:3" ht="13.5" customHeight="1" x14ac:dyDescent="0.3">
      <c r="C945" s="3"/>
    </row>
    <row r="946" spans="3:3" ht="13.5" customHeight="1" x14ac:dyDescent="0.3">
      <c r="C946" s="3"/>
    </row>
    <row r="947" spans="3:3" ht="13.5" customHeight="1" x14ac:dyDescent="0.3">
      <c r="C947" s="3"/>
    </row>
    <row r="948" spans="3:3" ht="13.5" customHeight="1" x14ac:dyDescent="0.3">
      <c r="C948" s="3"/>
    </row>
    <row r="949" spans="3:3" ht="13.5" customHeight="1" x14ac:dyDescent="0.3">
      <c r="C949" s="3"/>
    </row>
    <row r="950" spans="3:3" ht="13.5" customHeight="1" x14ac:dyDescent="0.3">
      <c r="C950" s="3"/>
    </row>
    <row r="951" spans="3:3" ht="13.5" customHeight="1" x14ac:dyDescent="0.3">
      <c r="C951" s="3"/>
    </row>
    <row r="952" spans="3:3" ht="13.5" customHeight="1" x14ac:dyDescent="0.3">
      <c r="C952" s="3"/>
    </row>
    <row r="953" spans="3:3" ht="13.5" customHeight="1" x14ac:dyDescent="0.3">
      <c r="C953" s="3"/>
    </row>
    <row r="954" spans="3:3" ht="13.5" customHeight="1" x14ac:dyDescent="0.3">
      <c r="C954" s="3"/>
    </row>
    <row r="955" spans="3:3" ht="13.5" customHeight="1" x14ac:dyDescent="0.3">
      <c r="C955" s="3"/>
    </row>
    <row r="956" spans="3:3" ht="13.5" customHeight="1" x14ac:dyDescent="0.3">
      <c r="C956" s="3"/>
    </row>
    <row r="957" spans="3:3" ht="13.5" customHeight="1" x14ac:dyDescent="0.3">
      <c r="C957" s="3"/>
    </row>
    <row r="958" spans="3:3" ht="13.5" customHeight="1" x14ac:dyDescent="0.3">
      <c r="C958" s="3"/>
    </row>
    <row r="959" spans="3:3" ht="13.5" customHeight="1" x14ac:dyDescent="0.3">
      <c r="C959" s="3"/>
    </row>
    <row r="960" spans="3:3" ht="13.5" customHeight="1" x14ac:dyDescent="0.3">
      <c r="C960" s="3"/>
    </row>
    <row r="961" spans="3:3" ht="13.5" customHeight="1" x14ac:dyDescent="0.3">
      <c r="C961" s="3"/>
    </row>
    <row r="962" spans="3:3" ht="13.5" customHeight="1" x14ac:dyDescent="0.3">
      <c r="C962" s="3"/>
    </row>
    <row r="963" spans="3:3" ht="13.5" customHeight="1" x14ac:dyDescent="0.3">
      <c r="C963" s="3"/>
    </row>
    <row r="964" spans="3:3" ht="13.5" customHeight="1" x14ac:dyDescent="0.3">
      <c r="C964" s="3"/>
    </row>
    <row r="965" spans="3:3" ht="13.5" customHeight="1" x14ac:dyDescent="0.3">
      <c r="C965" s="3"/>
    </row>
    <row r="966" spans="3:3" ht="13.5" customHeight="1" x14ac:dyDescent="0.3">
      <c r="C966" s="3"/>
    </row>
    <row r="967" spans="3:3" ht="13.5" customHeight="1" x14ac:dyDescent="0.3">
      <c r="C967" s="3"/>
    </row>
    <row r="968" spans="3:3" ht="13.5" customHeight="1" x14ac:dyDescent="0.3">
      <c r="C968" s="3"/>
    </row>
    <row r="969" spans="3:3" ht="13.5" customHeight="1" x14ac:dyDescent="0.3">
      <c r="C969" s="3"/>
    </row>
    <row r="970" spans="3:3" ht="13.5" customHeight="1" x14ac:dyDescent="0.3">
      <c r="C970" s="3"/>
    </row>
    <row r="971" spans="3:3" ht="13.5" customHeight="1" x14ac:dyDescent="0.3">
      <c r="C971" s="3"/>
    </row>
    <row r="972" spans="3:3" ht="13.5" customHeight="1" x14ac:dyDescent="0.3">
      <c r="C972" s="3"/>
    </row>
    <row r="973" spans="3:3" ht="13.5" customHeight="1" x14ac:dyDescent="0.3">
      <c r="C973" s="3"/>
    </row>
    <row r="974" spans="3:3" ht="13.5" customHeight="1" x14ac:dyDescent="0.3">
      <c r="C974" s="3"/>
    </row>
    <row r="975" spans="3:3" ht="13.5" customHeight="1" x14ac:dyDescent="0.3">
      <c r="C975" s="3"/>
    </row>
    <row r="976" spans="3:3" ht="13.5" customHeight="1" x14ac:dyDescent="0.3">
      <c r="C976" s="3"/>
    </row>
    <row r="977" spans="3:3" ht="13.5" customHeight="1" x14ac:dyDescent="0.3">
      <c r="C977" s="3"/>
    </row>
    <row r="978" spans="3:3" ht="13.5" customHeight="1" x14ac:dyDescent="0.3">
      <c r="C978" s="3"/>
    </row>
    <row r="979" spans="3:3" ht="13.5" customHeight="1" x14ac:dyDescent="0.3">
      <c r="C979" s="3"/>
    </row>
    <row r="980" spans="3:3" ht="13.5" customHeight="1" x14ac:dyDescent="0.3">
      <c r="C980" s="3"/>
    </row>
    <row r="981" spans="3:3" ht="13.5" customHeight="1" x14ac:dyDescent="0.3">
      <c r="C981" s="3"/>
    </row>
    <row r="982" spans="3:3" ht="13.5" customHeight="1" x14ac:dyDescent="0.3">
      <c r="C982" s="3"/>
    </row>
    <row r="983" spans="3:3" ht="13.5" customHeight="1" x14ac:dyDescent="0.3">
      <c r="C983" s="3"/>
    </row>
    <row r="984" spans="3:3" ht="13.5" customHeight="1" x14ac:dyDescent="0.3">
      <c r="C984" s="3"/>
    </row>
    <row r="985" spans="3:3" ht="13.5" customHeight="1" x14ac:dyDescent="0.3">
      <c r="C985" s="3"/>
    </row>
    <row r="986" spans="3:3" ht="13.5" customHeight="1" x14ac:dyDescent="0.3">
      <c r="C986" s="3"/>
    </row>
    <row r="987" spans="3:3" ht="13.5" customHeight="1" x14ac:dyDescent="0.3">
      <c r="C987" s="3"/>
    </row>
    <row r="988" spans="3:3" ht="13.5" customHeight="1" x14ac:dyDescent="0.3">
      <c r="C988" s="3"/>
    </row>
    <row r="989" spans="3:3" ht="13.5" customHeight="1" x14ac:dyDescent="0.3">
      <c r="C989" s="3"/>
    </row>
    <row r="990" spans="3:3" ht="13.5" customHeight="1" x14ac:dyDescent="0.3">
      <c r="C990" s="3"/>
    </row>
    <row r="991" spans="3:3" ht="13.5" customHeight="1" x14ac:dyDescent="0.3">
      <c r="C991" s="3"/>
    </row>
    <row r="992" spans="3:3" ht="13.5" customHeight="1" x14ac:dyDescent="0.3">
      <c r="C992" s="3"/>
    </row>
    <row r="993" spans="3:3" ht="13.5" customHeight="1" x14ac:dyDescent="0.3">
      <c r="C993" s="3"/>
    </row>
    <row r="994" spans="3:3" ht="13.5" customHeight="1" x14ac:dyDescent="0.3">
      <c r="C994" s="3"/>
    </row>
    <row r="995" spans="3:3" ht="13.5" customHeight="1" x14ac:dyDescent="0.3">
      <c r="C995" s="3"/>
    </row>
    <row r="996" spans="3:3" ht="13.5" customHeight="1" x14ac:dyDescent="0.3">
      <c r="C996" s="3"/>
    </row>
    <row r="997" spans="3:3" ht="13.5" customHeight="1" x14ac:dyDescent="0.3">
      <c r="C997" s="3"/>
    </row>
    <row r="998" spans="3:3" ht="13.5" customHeight="1" x14ac:dyDescent="0.3">
      <c r="C998" s="3"/>
    </row>
    <row r="999" spans="3:3" ht="13.5" customHeight="1" x14ac:dyDescent="0.3">
      <c r="C999" s="3"/>
    </row>
    <row r="1000" spans="3:3" ht="13.5" customHeight="1" x14ac:dyDescent="0.3">
      <c r="C1000" s="3"/>
    </row>
  </sheetData>
  <mergeCells count="4">
    <mergeCell ref="B1:C1"/>
    <mergeCell ref="D2:U2"/>
    <mergeCell ref="D3:U3"/>
    <mergeCell ref="A8:B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січень 2025</vt:lpstr>
      <vt:lpstr>лютий 2025</vt:lpstr>
      <vt:lpstr>березень 2025</vt:lpstr>
      <vt:lpstr>квітень 2025</vt:lpstr>
      <vt:lpstr>травень 2025</vt:lpstr>
      <vt:lpstr>червень 2025 </vt:lpstr>
      <vt:lpstr>липень 2025</vt:lpstr>
      <vt:lpstr>серпень 2025 </vt:lpstr>
      <vt:lpstr>вересень 2025</vt:lpstr>
      <vt:lpstr>жовтень 2025</vt:lpstr>
      <vt:lpstr>листопад 2025</vt:lpstr>
      <vt:lpstr>грудень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2025-02-21T08:22:53Z</dcterms:created>
  <dcterms:modified xsi:type="dcterms:W3CDTF">2025-06-06T11:17:47Z</dcterms:modified>
</cp:coreProperties>
</file>